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carb.sharepoint.com/sites/GHGInventory_PRS/Shared Documents/2025 Edition GHGEI/7 Public Release Data Package/Final Versions to Post/"/>
    </mc:Choice>
  </mc:AlternateContent>
  <xr:revisionPtr revIDLastSave="2071" documentId="8_{F985B0AD-6A7F-4223-95CD-53512B9973E3}" xr6:coauthVersionLast="47" xr6:coauthVersionMax="47" xr10:uidLastSave="{865C0888-1072-44EA-AD43-2D9C71839912}"/>
  <bookViews>
    <workbookView xWindow="-120" yWindow="-120" windowWidth="29040" windowHeight="15720" tabRatio="925" xr2:uid="{00000000-000D-0000-FFFF-FFFF00000000}"/>
  </bookViews>
  <sheets>
    <sheet name="Background" sheetId="15" r:id="rId1"/>
    <sheet name="Included Fuel Quantity" sheetId="1" r:id="rId2"/>
    <sheet name="Included Heat Content" sheetId="35" r:id="rId3"/>
    <sheet name="Excluded Fuel Quantity" sheetId="18" r:id="rId4"/>
    <sheet name="Excluded Heat Content" sheetId="48" r:id="rId5"/>
  </sheets>
  <definedNames>
    <definedName name="_xlnm._FilterDatabase" localSheetId="3" hidden="1">'Excluded Fuel Quantity'!$A$4:$AH$14</definedName>
    <definedName name="_xlnm._FilterDatabase" localSheetId="1" hidden="1">'Included Fuel Quantity'!$A$4:$AH$286</definedName>
    <definedName name="Biogenic" localSheetId="0">#REF!</definedName>
    <definedName name="Biogenic">#REF!</definedName>
    <definedName name="Excluded">#REF!</definedName>
    <definedName name="GrossAndSink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8" l="1"/>
  <c r="A14" i="48" a="1"/>
  <c r="A14" i="48" s="1"/>
  <c r="A13" i="48" a="1"/>
  <c r="A13" i="48" s="1"/>
  <c r="A12" i="48" a="1"/>
  <c r="A12" i="48" s="1"/>
  <c r="A11" i="48" a="1"/>
  <c r="A11" i="48" s="1"/>
  <c r="A10" i="48" a="1"/>
  <c r="A10" i="48" s="1"/>
  <c r="AG3" i="48"/>
  <c r="Y3" i="48"/>
  <c r="Q3" i="48"/>
  <c r="A9" i="48" a="1"/>
  <c r="A9" i="48" s="1"/>
  <c r="A8" i="48" a="1"/>
  <c r="A8" i="48" s="1"/>
  <c r="AA3" i="48"/>
  <c r="S3" i="48"/>
  <c r="A7" i="48" a="1"/>
  <c r="A7" i="48" s="1"/>
  <c r="A6" i="48" a="1"/>
  <c r="A6" i="48" s="1"/>
  <c r="AF3" i="48"/>
  <c r="X3" i="48"/>
  <c r="P3" i="48"/>
  <c r="K3" i="48"/>
  <c r="A5" i="48" a="1"/>
  <c r="A5" i="48" s="1"/>
  <c r="AD3" i="48"/>
  <c r="V3" i="48"/>
  <c r="N3" i="48"/>
  <c r="L3" i="48" l="1"/>
  <c r="T3" i="48"/>
  <c r="AB3" i="48"/>
  <c r="M3" i="48"/>
  <c r="U3" i="48"/>
  <c r="AC3" i="48"/>
  <c r="O3" i="48"/>
  <c r="W3" i="48"/>
  <c r="AE3" i="48"/>
  <c r="J3" i="48"/>
  <c r="R3" i="48"/>
  <c r="Z3" i="48"/>
  <c r="B4" i="15" l="1"/>
  <c r="A6" i="18" l="1" a="1"/>
  <c r="A6" i="18" s="1"/>
  <c r="A11" i="18" a="1"/>
  <c r="A11" i="18" s="1"/>
  <c r="A12" i="18" a="1"/>
  <c r="A12" i="18" s="1"/>
  <c r="A9" i="18" a="1"/>
  <c r="A9" i="18" s="1"/>
  <c r="A10" i="18" a="1"/>
  <c r="A10" i="18" s="1"/>
  <c r="A13" i="18" a="1"/>
  <c r="A13" i="18" s="1"/>
  <c r="A14" i="18" a="1"/>
  <c r="A14" i="18" s="1"/>
  <c r="A5" i="18" a="1"/>
  <c r="A5" i="18" s="1"/>
  <c r="A7" i="18" a="1"/>
  <c r="A7" i="18" s="1"/>
  <c r="A8" i="18" a="1"/>
  <c r="A8" i="18" s="1"/>
  <c r="A1" i="35" l="1"/>
  <c r="A1" i="18" l="1"/>
  <c r="Q3" i="35" l="1"/>
  <c r="Y3" i="35" l="1"/>
  <c r="W3" i="35" l="1"/>
  <c r="O3" i="35" l="1"/>
  <c r="S3" i="35" l="1"/>
  <c r="AA3" i="35" l="1"/>
  <c r="K3" i="35" l="1"/>
  <c r="AB3" i="35" l="1"/>
  <c r="N3" i="35" l="1"/>
  <c r="R3" i="35" l="1"/>
  <c r="AD3" i="35" l="1"/>
  <c r="V3" i="35" l="1"/>
  <c r="AC3" i="35" l="1"/>
  <c r="T3" i="35" l="1"/>
  <c r="P3" i="35" l="1"/>
  <c r="L3" i="35" l="1"/>
  <c r="Z3" i="35" l="1"/>
  <c r="M3" i="35" l="1"/>
  <c r="X3" i="35" l="1"/>
  <c r="U3" i="35" l="1"/>
  <c r="AE3" i="35" l="1"/>
  <c r="AG3" i="35" l="1"/>
  <c r="AF3" i="35"/>
  <c r="J3" i="3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<sst xmlns="http://schemas.openxmlformats.org/spreadsheetml/2006/main" count="6046" uniqueCount="529">
  <si>
    <t>IMPORTANT NOTE</t>
  </si>
  <si>
    <t>Each of the spreadsheets has columns that can be filtered to select a subset of IPCC categories, Sector, Activity, and fuel unit. 
When adding up or comparing fuels among multiple categories, it is necessary to ensure that the units are the same for each line.</t>
  </si>
  <si>
    <t>Fuel Type</t>
  </si>
  <si>
    <t>IPCC Code</t>
  </si>
  <si>
    <t>Sector Level 1</t>
  </si>
  <si>
    <t>Sector Level 2</t>
  </si>
  <si>
    <t>Sector Level 3</t>
  </si>
  <si>
    <t>Sector Level 4</t>
  </si>
  <si>
    <t>Activity Level 1</t>
  </si>
  <si>
    <t>Activity Level 2</t>
  </si>
  <si>
    <t>Activity Unit</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</si>
  <si>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</si>
  <si>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</si>
  <si>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</si>
  <si>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</si>
  <si>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</si>
  <si>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</si>
  <si>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</si>
  <si>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</si>
  <si>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</si>
  <si>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</si>
  <si>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</si>
  <si>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</si>
  <si>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</si>
  <si>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</si>
  <si>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</si>
  <si>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</si>
  <si>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</si>
  <si>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</si>
  <si>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</si>
  <si>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</si>
  <si>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</si>
  <si>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</si>
  <si>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Sector Activity Code</t>
  </si>
  <si>
    <t>Fossil Fuel</t>
  </si>
  <si>
    <t>1A4c</t>
  </si>
  <si>
    <t>Ag Energy Use</t>
  </si>
  <si>
    <t>Crop Production</t>
  </si>
  <si>
    <t>None</t>
  </si>
  <si>
    <t>Fuel combustion</t>
  </si>
  <si>
    <t>Natural gas</t>
  </si>
  <si>
    <t>scf</t>
  </si>
  <si>
    <t>60-01-10-99-01-020</t>
  </si>
  <si>
    <t>Livestock</t>
  </si>
  <si>
    <t>60-01-27-99-01-020</t>
  </si>
  <si>
    <t>Biofuel</t>
  </si>
  <si>
    <t>Not Specified</t>
  </si>
  <si>
    <t>Biodiesel</t>
  </si>
  <si>
    <t>gal</t>
  </si>
  <si>
    <t>60-01-99-99-01-080</t>
  </si>
  <si>
    <t>Distillate</t>
  </si>
  <si>
    <t>60-01-99-99-01-033</t>
  </si>
  <si>
    <t>Ethanol</t>
  </si>
  <si>
    <t>60-01-99-99-01-090</t>
  </si>
  <si>
    <t>Gasoline</t>
  </si>
  <si>
    <t>60-01-99-99-01-034</t>
  </si>
  <si>
    <t>Kerosene</t>
  </si>
  <si>
    <t>60-01-99-99-01-036</t>
  </si>
  <si>
    <t>60-01-99-99-01-020</t>
  </si>
  <si>
    <t>60-01-99-99-01-081</t>
  </si>
  <si>
    <t>1A1aii</t>
  </si>
  <si>
    <t>Commercial</t>
  </si>
  <si>
    <t>CHP: Commercial</t>
  </si>
  <si>
    <t>Useful Thermal Output</t>
  </si>
  <si>
    <t>40-05-69-99-01-080</t>
  </si>
  <si>
    <t>Biomethane</t>
  </si>
  <si>
    <t>40-05-69-99-01-082</t>
  </si>
  <si>
    <t>Crude oil</t>
  </si>
  <si>
    <t>40-05-69-99-01-051</t>
  </si>
  <si>
    <t>Digester gas</t>
  </si>
  <si>
    <t>40-05-69-99-01-070</t>
  </si>
  <si>
    <t>40-05-69-99-01-033</t>
  </si>
  <si>
    <t>Jet fuel</t>
  </si>
  <si>
    <t>40-05-69-99-01-035</t>
  </si>
  <si>
    <t>40-05-69-99-01-036</t>
  </si>
  <si>
    <t>Landfill gas</t>
  </si>
  <si>
    <t>40-05-69-99-01-072</t>
  </si>
  <si>
    <t>40-05-69-99-01-020</t>
  </si>
  <si>
    <t>Propane</t>
  </si>
  <si>
    <t>40-05-69-99-01-044</t>
  </si>
  <si>
    <t>40-05-69-99-01-081</t>
  </si>
  <si>
    <t>1A4a</t>
  </si>
  <si>
    <t>Communication</t>
  </si>
  <si>
    <t>Other Message Communications</t>
  </si>
  <si>
    <t>40-08-40-99-01-020</t>
  </si>
  <si>
    <t>Radio Broadcasting Stations</t>
  </si>
  <si>
    <t>40-08-52-99-01-020</t>
  </si>
  <si>
    <t>Telephone &amp; Cell Phone Services</t>
  </si>
  <si>
    <t>40-08-62-99-01-020</t>
  </si>
  <si>
    <t>U.S. Postal Service</t>
  </si>
  <si>
    <t>40-08-68-99-01-020</t>
  </si>
  <si>
    <t>Domestic Utilities</t>
  </si>
  <si>
    <t>Sewerage Systems</t>
  </si>
  <si>
    <t>40-09-57-99-01-020</t>
  </si>
  <si>
    <t>Water Supply</t>
  </si>
  <si>
    <t>40-09-72-99-01-020</t>
  </si>
  <si>
    <t>Education</t>
  </si>
  <si>
    <t>College</t>
  </si>
  <si>
    <t>40-10-08-99-01-020</t>
  </si>
  <si>
    <t>School</t>
  </si>
  <si>
    <t>40-10-56-99-01-020</t>
  </si>
  <si>
    <t>Food Services</t>
  </si>
  <si>
    <t>Food &amp; Liquor</t>
  </si>
  <si>
    <t>40-13-17-99-01-020</t>
  </si>
  <si>
    <t>Restaurant</t>
  </si>
  <si>
    <t>40-13-54-99-01-020</t>
  </si>
  <si>
    <t>Health Care</t>
  </si>
  <si>
    <t>40-15-99-99-01-020</t>
  </si>
  <si>
    <t>Hotels</t>
  </si>
  <si>
    <t>40-17-99-99-01-020</t>
  </si>
  <si>
    <t>National Security</t>
  </si>
  <si>
    <t>40-24-99-99-01-020</t>
  </si>
  <si>
    <t>40-99-99-99-01-080</t>
  </si>
  <si>
    <t>Coal</t>
  </si>
  <si>
    <t>ton</t>
  </si>
  <si>
    <t>40-99-99-99-01-001</t>
  </si>
  <si>
    <t>40-99-99-99-01-033</t>
  </si>
  <si>
    <t>40-99-99-99-01-090</t>
  </si>
  <si>
    <t>40-99-99-99-01-034</t>
  </si>
  <si>
    <t>40-99-99-99-01-036</t>
  </si>
  <si>
    <t>LPG</t>
  </si>
  <si>
    <t>40-99-99-99-01-037</t>
  </si>
  <si>
    <t>40-99-99-99-01-020</t>
  </si>
  <si>
    <t>40-99-99-99-01-081</t>
  </si>
  <si>
    <t>Residual fuel oil</t>
  </si>
  <si>
    <t>40-99-99-99-01-046</t>
  </si>
  <si>
    <t>Wood (wet)</t>
  </si>
  <si>
    <t>40-99-99-99-01-077</t>
  </si>
  <si>
    <t>Offices</t>
  </si>
  <si>
    <t>40-26-99-99-01-020</t>
  </si>
  <si>
    <t>Retail &amp; Wholesale</t>
  </si>
  <si>
    <t>Refrigerated Warehousing</t>
  </si>
  <si>
    <t>40-33-53-99-01-020</t>
  </si>
  <si>
    <t>Retail</t>
  </si>
  <si>
    <t>40-33-55-99-01-020</t>
  </si>
  <si>
    <t>Warehousing</t>
  </si>
  <si>
    <t>40-33-70-99-01-020</t>
  </si>
  <si>
    <t>Transportation Services</t>
  </si>
  <si>
    <t>Airports</t>
  </si>
  <si>
    <t>40-36-01-99-01-020</t>
  </si>
  <si>
    <t>Transportation</t>
  </si>
  <si>
    <t>40-36-66-99-01-020</t>
  </si>
  <si>
    <t>Water Transportation</t>
  </si>
  <si>
    <t>40-36-73-99-01-020</t>
  </si>
  <si>
    <t>Electricity Generation (In State)</t>
  </si>
  <si>
    <t>10-05-99-99-01-080</t>
  </si>
  <si>
    <t>10-05-99-99-01-082</t>
  </si>
  <si>
    <t>10-05-99-99-01-051</t>
  </si>
  <si>
    <t>10-05-99-99-01-070</t>
  </si>
  <si>
    <t>10-05-99-99-01-033</t>
  </si>
  <si>
    <t>10-05-99-99-01-035</t>
  </si>
  <si>
    <t>10-05-99-99-01-036</t>
  </si>
  <si>
    <t>10-05-99-99-01-072</t>
  </si>
  <si>
    <t>10-05-99-99-01-020</t>
  </si>
  <si>
    <t>10-05-99-99-01-044</t>
  </si>
  <si>
    <t>10-05-99-99-01-081</t>
  </si>
  <si>
    <t>CHP: Industrial</t>
  </si>
  <si>
    <t>Associated gas</t>
  </si>
  <si>
    <t>10-07-99-99-01-022</t>
  </si>
  <si>
    <t>10-07-99-99-01-080</t>
  </si>
  <si>
    <t>Biomass</t>
  </si>
  <si>
    <t>10-07-99-99-01-074</t>
  </si>
  <si>
    <t>10-07-99-99-01-082</t>
  </si>
  <si>
    <t>10-07-99-99-01-001</t>
  </si>
  <si>
    <t>10-07-99-99-01-051</t>
  </si>
  <si>
    <t>10-07-99-99-01-070</t>
  </si>
  <si>
    <t>10-07-99-99-01-033</t>
  </si>
  <si>
    <t>10-07-99-99-01-036</t>
  </si>
  <si>
    <t>10-07-99-99-01-072</t>
  </si>
  <si>
    <t>Partially Biogenic</t>
  </si>
  <si>
    <t>MSW</t>
  </si>
  <si>
    <t>10-07-99-99-01-010</t>
  </si>
  <si>
    <t>10-07-99-99-01-020</t>
  </si>
  <si>
    <t>Petroleum coke</t>
  </si>
  <si>
    <t>10-07-99-99-01-042</t>
  </si>
  <si>
    <t>10-07-99-99-01-044</t>
  </si>
  <si>
    <t>Refinery gas</t>
  </si>
  <si>
    <t>10-07-99-99-01-045</t>
  </si>
  <si>
    <t>10-07-99-99-01-081</t>
  </si>
  <si>
    <t>10-07-99-99-01-046</t>
  </si>
  <si>
    <t>Tires</t>
  </si>
  <si>
    <t>10-07-99-99-01-011</t>
  </si>
  <si>
    <t>Waste oil</t>
  </si>
  <si>
    <t>10-07-99-99-01-048</t>
  </si>
  <si>
    <t>1A1ai</t>
  </si>
  <si>
    <t>Merchant Owned</t>
  </si>
  <si>
    <t>10-22-99-99-01-022</t>
  </si>
  <si>
    <t>10-22-99-99-01-080</t>
  </si>
  <si>
    <t>10-22-99-99-01-074</t>
  </si>
  <si>
    <t>10-22-99-99-01-082</t>
  </si>
  <si>
    <t>10-22-99-99-01-051</t>
  </si>
  <si>
    <t>10-22-99-99-01-070</t>
  </si>
  <si>
    <t>10-22-99-99-01-033</t>
  </si>
  <si>
    <t>10-22-99-99-01-035</t>
  </si>
  <si>
    <t>10-22-99-99-01-036</t>
  </si>
  <si>
    <t>10-22-99-99-01-072</t>
  </si>
  <si>
    <t>10-22-99-99-01-010</t>
  </si>
  <si>
    <t>10-22-99-99-01-020</t>
  </si>
  <si>
    <t>10-22-99-99-01-042</t>
  </si>
  <si>
    <t>10-22-99-99-01-044</t>
  </si>
  <si>
    <t>10-22-99-99-01-045</t>
  </si>
  <si>
    <t>10-22-99-99-01-081</t>
  </si>
  <si>
    <t>10-22-99-99-01-046</t>
  </si>
  <si>
    <t>10-22-99-99-01-048</t>
  </si>
  <si>
    <t>Utility Owned</t>
  </si>
  <si>
    <t>10-38-99-99-01-080</t>
  </si>
  <si>
    <t>10-38-99-99-01-074</t>
  </si>
  <si>
    <t>10-38-99-99-01-082</t>
  </si>
  <si>
    <t>10-38-99-99-01-070</t>
  </si>
  <si>
    <t>10-38-99-99-01-033</t>
  </si>
  <si>
    <t>10-38-99-99-01-072</t>
  </si>
  <si>
    <t>10-38-99-99-01-020</t>
  </si>
  <si>
    <t>10-38-99-99-01-044</t>
  </si>
  <si>
    <t>10-38-99-99-01-045</t>
  </si>
  <si>
    <t>10-38-99-99-01-081</t>
  </si>
  <si>
    <t>10-38-99-99-01-046</t>
  </si>
  <si>
    <t>Industrial</t>
  </si>
  <si>
    <t>30-07-69-99-01-022</t>
  </si>
  <si>
    <t>30-07-69-99-01-080</t>
  </si>
  <si>
    <t>30-07-69-99-01-074</t>
  </si>
  <si>
    <t>30-07-69-99-01-082</t>
  </si>
  <si>
    <t>30-07-69-99-01-001</t>
  </si>
  <si>
    <t>30-07-69-99-01-051</t>
  </si>
  <si>
    <t>30-07-69-99-01-070</t>
  </si>
  <si>
    <t>30-07-69-99-01-033</t>
  </si>
  <si>
    <t>30-07-69-99-01-036</t>
  </si>
  <si>
    <t>30-07-69-99-01-072</t>
  </si>
  <si>
    <t>30-07-69-99-01-010</t>
  </si>
  <si>
    <t>30-07-69-99-01-020</t>
  </si>
  <si>
    <t>30-07-69-99-01-042</t>
  </si>
  <si>
    <t>30-07-69-99-01-044</t>
  </si>
  <si>
    <t>30-07-69-99-01-045</t>
  </si>
  <si>
    <t>30-07-69-99-01-081</t>
  </si>
  <si>
    <t>30-07-69-99-01-046</t>
  </si>
  <si>
    <t>30-07-69-99-01-011</t>
  </si>
  <si>
    <t>30-07-69-99-01-048</t>
  </si>
  <si>
    <t>1A2k</t>
  </si>
  <si>
    <t>Manufacturing</t>
  </si>
  <si>
    <t>Construction</t>
  </si>
  <si>
    <t>30-20-09-99-01-090</t>
  </si>
  <si>
    <t>30-20-09-99-01-034</t>
  </si>
  <si>
    <t>30-20-09-99-01-020</t>
  </si>
  <si>
    <t>1A2h</t>
  </si>
  <si>
    <t>Electric &amp; Electronic Equip.</t>
  </si>
  <si>
    <t>30-20-13-99-01-020</t>
  </si>
  <si>
    <t>1A2e</t>
  </si>
  <si>
    <t>Food Products</t>
  </si>
  <si>
    <t>Food Processing</t>
  </si>
  <si>
    <t>30-20-18-08-01-020</t>
  </si>
  <si>
    <t>30-20-18-99-01-020</t>
  </si>
  <si>
    <t>Sugar &amp; Confections</t>
  </si>
  <si>
    <t>30-20-18-30-01-020</t>
  </si>
  <si>
    <t>Metal Durables</t>
  </si>
  <si>
    <t>Computers &amp; Office Machines</t>
  </si>
  <si>
    <t>30-20-30-04-01-020</t>
  </si>
  <si>
    <t>Fabricated Metal Products</t>
  </si>
  <si>
    <t>30-20-30-06-01-020</t>
  </si>
  <si>
    <t>Industrial Machinery &amp; Equip.</t>
  </si>
  <si>
    <t>30-20-30-15-01-020</t>
  </si>
  <si>
    <t>1A2m</t>
  </si>
  <si>
    <t>30-20-99-99-01-080</t>
  </si>
  <si>
    <t>30-20-99-99-01-001</t>
  </si>
  <si>
    <t>30-20-99-99-01-033</t>
  </si>
  <si>
    <t>30-20-99-99-01-090</t>
  </si>
  <si>
    <t>30-20-99-99-01-034</t>
  </si>
  <si>
    <t>30-20-99-99-01-036</t>
  </si>
  <si>
    <t>30-20-99-99-01-037</t>
  </si>
  <si>
    <t>30-20-99-99-01-020</t>
  </si>
  <si>
    <t>30-20-99-99-01-042</t>
  </si>
  <si>
    <t>30-20-99-99-01-081</t>
  </si>
  <si>
    <t>30-20-99-99-01-046</t>
  </si>
  <si>
    <t>Plastics &amp; Rubber</t>
  </si>
  <si>
    <t>30-20-44-99-01-020</t>
  </si>
  <si>
    <t>Plastics</t>
  </si>
  <si>
    <t>30-20-44-25-01-020</t>
  </si>
  <si>
    <t>1A2</t>
  </si>
  <si>
    <t>Primary Metals</t>
  </si>
  <si>
    <t>30-20-47-99-01-020</t>
  </si>
  <si>
    <t>1A2d</t>
  </si>
  <si>
    <t>Printing &amp; Publishing</t>
  </si>
  <si>
    <t>30-20-48-99-01-020</t>
  </si>
  <si>
    <t>Pulp &amp; Paper</t>
  </si>
  <si>
    <t>30-20-51-99-01-020</t>
  </si>
  <si>
    <t>1A2f</t>
  </si>
  <si>
    <t>Stone, Clay, Glass &amp; Cement</t>
  </si>
  <si>
    <t>Cement</t>
  </si>
  <si>
    <t>30-20-58-03-01-080</t>
  </si>
  <si>
    <t>Biomass waste fuel</t>
  </si>
  <si>
    <t>30-20-58-03-01-078</t>
  </si>
  <si>
    <t>30-20-58-03-01-001</t>
  </si>
  <si>
    <t>30-20-58-03-01-033</t>
  </si>
  <si>
    <t>30-20-58-03-01-037</t>
  </si>
  <si>
    <t>30-20-58-03-01-010</t>
  </si>
  <si>
    <t>30-20-58-03-01-020</t>
  </si>
  <si>
    <t>30-20-58-03-01-042</t>
  </si>
  <si>
    <t>30-20-58-03-01-081</t>
  </si>
  <si>
    <t>30-20-58-03-01-046</t>
  </si>
  <si>
    <t>30-20-58-03-01-011</t>
  </si>
  <si>
    <t>Flat Glass</t>
  </si>
  <si>
    <t>30-20-58-07-01-020</t>
  </si>
  <si>
    <t>Glass Containers</t>
  </si>
  <si>
    <t>30-20-58-13-01-020</t>
  </si>
  <si>
    <t>30-20-58-99-01-020</t>
  </si>
  <si>
    <t>1A2l</t>
  </si>
  <si>
    <t>Textiles</t>
  </si>
  <si>
    <t>Apparel</t>
  </si>
  <si>
    <t>30-20-63-01-01-020</t>
  </si>
  <si>
    <t>Leather</t>
  </si>
  <si>
    <t>30-20-63-17-01-020</t>
  </si>
  <si>
    <t>Textile Mills</t>
  </si>
  <si>
    <t>30-20-63-33-01-020</t>
  </si>
  <si>
    <t>Tobacco</t>
  </si>
  <si>
    <t>30-20-64-99-01-020</t>
  </si>
  <si>
    <t>1A2g</t>
  </si>
  <si>
    <t>Transportation Equip.</t>
  </si>
  <si>
    <t>30-20-67-99-01-020</t>
  </si>
  <si>
    <t>1A2j</t>
  </si>
  <si>
    <t>Wood &amp; Furniture</t>
  </si>
  <si>
    <t>Furniture &amp; Fixtures</t>
  </si>
  <si>
    <t>30-20-74-12-01-020</t>
  </si>
  <si>
    <t>Lumber &amp; Wood Products</t>
  </si>
  <si>
    <t>30-20-74-19-01-020</t>
  </si>
  <si>
    <t>1A2i</t>
  </si>
  <si>
    <t>Mining</t>
  </si>
  <si>
    <t>30-23-07-99-01-020</t>
  </si>
  <si>
    <t>Metals</t>
  </si>
  <si>
    <t>30-23-31-99-01-020</t>
  </si>
  <si>
    <t>Non Metals</t>
  </si>
  <si>
    <t>30-23-36-99-01-020</t>
  </si>
  <si>
    <t>Other petroleum products</t>
  </si>
  <si>
    <t>30-99-99-99-01-041</t>
  </si>
  <si>
    <t>30-99-99-99-01-077</t>
  </si>
  <si>
    <t>2D1</t>
  </si>
  <si>
    <t>Fuel consumption</t>
  </si>
  <si>
    <t>Lubricants</t>
  </si>
  <si>
    <t>30-99-99-99-22-038</t>
  </si>
  <si>
    <t>1A3eii</t>
  </si>
  <si>
    <t>Off Road</t>
  </si>
  <si>
    <t>Airport Ground Support Equipment</t>
  </si>
  <si>
    <t>30-44-32-99-01-080</t>
  </si>
  <si>
    <t>30-44-32-99-01-033</t>
  </si>
  <si>
    <t>30-44-32-99-01-081</t>
  </si>
  <si>
    <t>Construction and Mining Equipment</t>
  </si>
  <si>
    <t>30-44-25-99-01-080</t>
  </si>
  <si>
    <t>30-44-25-99-01-033</t>
  </si>
  <si>
    <t>30-44-25-99-01-081</t>
  </si>
  <si>
    <t>Industrial Equipment</t>
  </si>
  <si>
    <t>30-44-41-99-01-080</t>
  </si>
  <si>
    <t>30-44-41-99-01-033</t>
  </si>
  <si>
    <t>30-44-41-99-01-081</t>
  </si>
  <si>
    <t>Oil Drilling Equipment</t>
  </si>
  <si>
    <t>30-44-79-99-01-080</t>
  </si>
  <si>
    <t>30-44-79-99-01-033</t>
  </si>
  <si>
    <t>30-44-79-99-01-081</t>
  </si>
  <si>
    <t>1A1cii</t>
  </si>
  <si>
    <t>Oil &amp; Gas: Production &amp; Processing</t>
  </si>
  <si>
    <t>30-27-99-99-01-022</t>
  </si>
  <si>
    <t>30-27-99-99-01-080</t>
  </si>
  <si>
    <t>30-27-99-99-01-033</t>
  </si>
  <si>
    <t>30-27-99-99-01-020</t>
  </si>
  <si>
    <t>30-27-99-99-01-081</t>
  </si>
  <si>
    <t>30-27-99-99-01-046</t>
  </si>
  <si>
    <t>1A1b</t>
  </si>
  <si>
    <t>30-30-99-99-01-022</t>
  </si>
  <si>
    <t>30-30-99-99-01-080</t>
  </si>
  <si>
    <t>Catalyst coke</t>
  </si>
  <si>
    <t>30-30-99-99-01-060</t>
  </si>
  <si>
    <t>30-30-99-99-01-070</t>
  </si>
  <si>
    <t>30-30-99-99-01-033</t>
  </si>
  <si>
    <t>30-30-99-99-01-090</t>
  </si>
  <si>
    <t>30-30-99-99-01-034</t>
  </si>
  <si>
    <t>30-30-99-99-01-037</t>
  </si>
  <si>
    <t>30-30-99-99-01-020</t>
  </si>
  <si>
    <t>30-30-99-99-01-042</t>
  </si>
  <si>
    <t>Process gas</t>
  </si>
  <si>
    <t>30-30-99-99-01-023</t>
  </si>
  <si>
    <t>30-30-99-99-01-045</t>
  </si>
  <si>
    <t>30-30-99-99-01-081</t>
  </si>
  <si>
    <t>30-30-99-99-01-046</t>
  </si>
  <si>
    <t>2H3</t>
  </si>
  <si>
    <t>Transformation</t>
  </si>
  <si>
    <t>30-30-65-99-22-020</t>
  </si>
  <si>
    <t>Petroleum feedstocks</t>
  </si>
  <si>
    <t>30-30-65-99-22-043</t>
  </si>
  <si>
    <t>30-30-65-99-22-045</t>
  </si>
  <si>
    <t>Transmission and Distribution</t>
  </si>
  <si>
    <t>Natural Gas Pipelines</t>
  </si>
  <si>
    <t>30-41-34-99-01-020</t>
  </si>
  <si>
    <t>Non Natural Gas Pipelines</t>
  </si>
  <si>
    <t>30-41-37-99-01-020</t>
  </si>
  <si>
    <t>1A4b</t>
  </si>
  <si>
    <t>Residential</t>
  </si>
  <si>
    <t>Household Use</t>
  </si>
  <si>
    <t>50-18-99-99-01-080</t>
  </si>
  <si>
    <t>50-18-99-99-01-001</t>
  </si>
  <si>
    <t>50-18-99-99-01-033</t>
  </si>
  <si>
    <t>50-18-99-99-01-036</t>
  </si>
  <si>
    <t>50-18-99-99-01-037</t>
  </si>
  <si>
    <t>50-18-99-99-01-020</t>
  </si>
  <si>
    <t>50-18-99-99-01-081</t>
  </si>
  <si>
    <t>50-18-99-99-01-077</t>
  </si>
  <si>
    <t>1A3aii</t>
  </si>
  <si>
    <t>Aviation</t>
  </si>
  <si>
    <t>Domestic Air transport</t>
  </si>
  <si>
    <t>Intrastate</t>
  </si>
  <si>
    <t>20-04-12-37-01-029</t>
  </si>
  <si>
    <t>20-04-12-37-01-035</t>
  </si>
  <si>
    <t>Aviation gasoline</t>
  </si>
  <si>
    <t>20-04-12-99-01-032</t>
  </si>
  <si>
    <t>1A3a</t>
  </si>
  <si>
    <t>20-04-99-99-01-090</t>
  </si>
  <si>
    <t>20-04-99-99-01-034</t>
  </si>
  <si>
    <t>1A3</t>
  </si>
  <si>
    <t>20-99-99-99-01-080</t>
  </si>
  <si>
    <t>20-99-99-99-01-033</t>
  </si>
  <si>
    <t>20-99-99-99-01-037</t>
  </si>
  <si>
    <t>20-99-99-99-01-081</t>
  </si>
  <si>
    <t>20-99-99-99-22-038</t>
  </si>
  <si>
    <t>1A3biii</t>
  </si>
  <si>
    <t>On Road</t>
  </si>
  <si>
    <t>Heavy-duty Vehicles</t>
  </si>
  <si>
    <t>Buses</t>
  </si>
  <si>
    <t>20-28-29-D2-01-080</t>
  </si>
  <si>
    <t>20-28-29-D2-01-033</t>
  </si>
  <si>
    <t>20-28-29-D2-01-090</t>
  </si>
  <si>
    <t>20-28-29-D2-01-034</t>
  </si>
  <si>
    <t>20-28-29-D2-01-081</t>
  </si>
  <si>
    <t>Heavy-duty Trucks</t>
  </si>
  <si>
    <t>20-28-29-D1-01-080</t>
  </si>
  <si>
    <t>20-28-29-D1-01-033</t>
  </si>
  <si>
    <t>20-28-29-D1-01-090</t>
  </si>
  <si>
    <t>20-28-29-D1-01-034</t>
  </si>
  <si>
    <t>20-28-29-D1-01-081</t>
  </si>
  <si>
    <t>Motorhomes</t>
  </si>
  <si>
    <t>20-28-29-D3-01-080</t>
  </si>
  <si>
    <t>20-28-29-D3-01-033</t>
  </si>
  <si>
    <t>20-28-29-D3-01-090</t>
  </si>
  <si>
    <t>20-28-29-D3-01-034</t>
  </si>
  <si>
    <t>20-28-29-D3-01-081</t>
  </si>
  <si>
    <t>1A3bii</t>
  </si>
  <si>
    <t>Light-duty Vehicles</t>
  </si>
  <si>
    <t>Light-duty Trucks &amp; SUVs</t>
  </si>
  <si>
    <t>20-28-42-51-01-080</t>
  </si>
  <si>
    <t>20-28-42-51-01-033</t>
  </si>
  <si>
    <t>20-28-42-51-01-090</t>
  </si>
  <si>
    <t>20-28-42-51-01-034</t>
  </si>
  <si>
    <t>20-28-42-51-01-081</t>
  </si>
  <si>
    <t>1A3biv</t>
  </si>
  <si>
    <t>Motorcycles</t>
  </si>
  <si>
    <t>20-28-42-49-01-090</t>
  </si>
  <si>
    <t>20-28-42-49-01-034</t>
  </si>
  <si>
    <t>1A3bi</t>
  </si>
  <si>
    <t>Passenger Cars</t>
  </si>
  <si>
    <t>20-28-42-50-01-080</t>
  </si>
  <si>
    <t>20-28-42-50-01-033</t>
  </si>
  <si>
    <t>20-28-42-50-01-090</t>
  </si>
  <si>
    <t>20-28-42-50-01-034</t>
  </si>
  <si>
    <t>20-28-42-50-01-081</t>
  </si>
  <si>
    <t>20-28-99-99-01-082</t>
  </si>
  <si>
    <t>1A3b</t>
  </si>
  <si>
    <t>20-28-99-99-01-020</t>
  </si>
  <si>
    <t>1A3c</t>
  </si>
  <si>
    <t>Rail</t>
  </si>
  <si>
    <t>20-32-99-99-01-080</t>
  </si>
  <si>
    <t>20-32-99-99-01-033</t>
  </si>
  <si>
    <t>20-32-99-99-01-081</t>
  </si>
  <si>
    <t>1A3di</t>
  </si>
  <si>
    <t>Water-borne</t>
  </si>
  <si>
    <t>Port activities</t>
  </si>
  <si>
    <t>Transit (CA waters)</t>
  </si>
  <si>
    <t>1A3dii</t>
  </si>
  <si>
    <t>Interstate</t>
  </si>
  <si>
    <t>Harbor craft</t>
  </si>
  <si>
    <t>20-40-02-41-01-080</t>
  </si>
  <si>
    <t>20-40-02-41-01-033</t>
  </si>
  <si>
    <t>20-40-02-41-01-081</t>
  </si>
  <si>
    <t>20-40-99-99-01-090</t>
  </si>
  <si>
    <t>20-40-99-99-01-034</t>
  </si>
  <si>
    <t>Sum of selected categories:</t>
  </si>
  <si>
    <t>BTU</t>
  </si>
  <si>
    <t>1A5</t>
  </si>
  <si>
    <t>Military</t>
  </si>
  <si>
    <t>90-99-99-99-01-033</t>
  </si>
  <si>
    <t>1A5bi</t>
  </si>
  <si>
    <t>90-99-99-99-01-035</t>
  </si>
  <si>
    <t>90-99-99-99-01-046</t>
  </si>
  <si>
    <t>20-04-12-38-01-029</t>
  </si>
  <si>
    <t>20-04-12-38-01-035</t>
  </si>
  <si>
    <t>1A3ai</t>
  </si>
  <si>
    <t>International Civil Aviation</t>
  </si>
  <si>
    <t>20-04-22-99-01-029</t>
  </si>
  <si>
    <t>20-04-22-99-01-035</t>
  </si>
  <si>
    <t>International Marine Bunker Fuel</t>
  </si>
  <si>
    <t>20-40-23-99-01-033</t>
  </si>
  <si>
    <t>20-40-23-99-01-046</t>
  </si>
  <si>
    <t>2022</t>
  </si>
  <si>
    <t>https://ww2.arb.ca.gov/ghg-inventory-data#documentation</t>
  </si>
  <si>
    <t>Fuel Activity for California's AB 32 GHG Emissions Inventory by Sector &amp; Activity</t>
  </si>
  <si>
    <t>For details on methods and sources see the Inventory documentation, available online at:</t>
  </si>
  <si>
    <t>Agriculture</t>
  </si>
  <si>
    <t>Chemicals &amp; Allied Products</t>
  </si>
  <si>
    <t>Renewable diesel</t>
  </si>
  <si>
    <t>Alternative jet fuel</t>
  </si>
  <si>
    <t>20-40-99-39-01-033</t>
  </si>
  <si>
    <t>20-40-99-39-01-046</t>
  </si>
  <si>
    <t>20-40-99-40-01-033</t>
  </si>
  <si>
    <t>20-40-99-40-01-046</t>
  </si>
  <si>
    <t>30-20-06-10-01-020</t>
  </si>
  <si>
    <t>Fuel Use</t>
  </si>
  <si>
    <t>30-27-99-99-01-034</t>
  </si>
  <si>
    <t>30-27-99-99-01-044</t>
  </si>
  <si>
    <t>30-27-99-99-01-082</t>
  </si>
  <si>
    <t>Liquid Fuels Refining and Hydrogen Production</t>
  </si>
  <si>
    <t>90-99-99-99-01-032</t>
  </si>
  <si>
    <t>1A2c</t>
  </si>
  <si>
    <t>2023</t>
  </si>
  <si>
    <t xml:space="preserve">This workbook contains four tables summarizing the quantity of fuels combusted by emission sources listed in the AB 32 GHG Emissions Inventory (Inventory). The sector and activity categorization in this workbook matches the “Economic Sector Categorization” emission inventory spreadsheet, which can be accessed under the “Data” heading of this webpage: </t>
  </si>
  <si>
    <t>https://ww2.arb.ca.gov/ghg-inventory-data#data</t>
  </si>
  <si>
    <t>2025 Edition: 2000 to 2023 - Last updated on 11/4/2025</t>
  </si>
  <si>
    <t/>
  </si>
  <si>
    <t>Table 1. Included Fuel Quantity</t>
  </si>
  <si>
    <t>Table 2. Included Heat Content</t>
  </si>
  <si>
    <t>Table 3. Excluded Fuel Quantity</t>
  </si>
  <si>
    <t>Table 4. Excluded Heat Content</t>
  </si>
  <si>
    <r>
      <rPr>
        <sz val="10.5"/>
        <color rgb="FF000000"/>
        <rFont val="Avenir Next LT Pro Demi"/>
        <family val="2"/>
      </rPr>
      <t>Table 2. Included Heat Content:</t>
    </r>
    <r>
      <rPr>
        <sz val="10.5"/>
        <color indexed="8"/>
        <rFont val="Avenir Next LT Pro"/>
        <family val="2"/>
      </rPr>
      <t xml:space="preserve"> This table contains the same information as table 1 but in British Thermal Units (BTU).</t>
    </r>
  </si>
  <si>
    <r>
      <rPr>
        <sz val="10.5"/>
        <color rgb="FF000000"/>
        <rFont val="Avenir Next LT Pro Demi"/>
        <family val="2"/>
      </rPr>
      <t>Table 1. Included Fuel Quantity:</t>
    </r>
    <r>
      <rPr>
        <sz val="10.5"/>
        <color indexed="8"/>
        <rFont val="Avenir Next LT Pro"/>
        <family val="2"/>
      </rPr>
      <t xml:space="preserve"> This table contains the quantity of fuels combusted by emission sources included in the Inventory except for fuel combusted by out-of-state power plants that supply electricity to California. This table corresponds to the emissions data in the “Included emissions” and “CO</t>
    </r>
    <r>
      <rPr>
        <vertAlign val="subscript"/>
        <sz val="10.5"/>
        <color rgb="FF000000"/>
        <rFont val="Avenir Next LT Pro"/>
        <family val="2"/>
      </rPr>
      <t>2</t>
    </r>
    <r>
      <rPr>
        <sz val="10.5"/>
        <color indexed="8"/>
        <rFont val="Avenir Next LT Pro"/>
        <family val="2"/>
      </rPr>
      <t xml:space="preserve"> from biogenic materials” tabs of the “Economic Sector Categorization” emission inventory spreadsheet. Column A identifies each record as one of three types:
• "Biofuel" indicates that CO</t>
    </r>
    <r>
      <rPr>
        <vertAlign val="subscript"/>
        <sz val="10.5"/>
        <color rgb="FF000000"/>
        <rFont val="Avenir Next LT Pro"/>
        <family val="2"/>
      </rPr>
      <t>2</t>
    </r>
    <r>
      <rPr>
        <sz val="10.5"/>
        <color indexed="8"/>
        <rFont val="Avenir Next LT Pro"/>
        <family val="2"/>
      </rPr>
      <t xml:space="preserve"> emissions from the given fuel quantity are classified as "CO</t>
    </r>
    <r>
      <rPr>
        <vertAlign val="subscript"/>
        <sz val="10.5"/>
        <color rgb="FF000000"/>
        <rFont val="Avenir Next LT Pro"/>
        <family val="2"/>
      </rPr>
      <t>2</t>
    </r>
    <r>
      <rPr>
        <sz val="10.5"/>
        <color indexed="8"/>
        <rFont val="Avenir Next LT Pro"/>
        <family val="2"/>
      </rPr>
      <t xml:space="preserve"> from biogenic materials" while the CH</t>
    </r>
    <r>
      <rPr>
        <vertAlign val="subscript"/>
        <sz val="10.5"/>
        <color rgb="FF000000"/>
        <rFont val="Avenir Next LT Pro"/>
        <family val="2"/>
      </rPr>
      <t>4</t>
    </r>
    <r>
      <rPr>
        <sz val="10.5"/>
        <color indexed="8"/>
        <rFont val="Avenir Next LT Pro"/>
        <family val="2"/>
      </rPr>
      <t xml:space="preserve"> and N</t>
    </r>
    <r>
      <rPr>
        <vertAlign val="subscript"/>
        <sz val="10.5"/>
        <color rgb="FF000000"/>
        <rFont val="Avenir Next LT Pro"/>
        <family val="2"/>
      </rPr>
      <t>2</t>
    </r>
    <r>
      <rPr>
        <sz val="10.5"/>
        <color indexed="8"/>
        <rFont val="Avenir Next LT Pro"/>
        <family val="2"/>
      </rPr>
      <t>O emissions are classified as "Included emissions."
• "Fossil Fuel" indicates that CO</t>
    </r>
    <r>
      <rPr>
        <vertAlign val="subscript"/>
        <sz val="10.5"/>
        <color rgb="FF000000"/>
        <rFont val="Avenir Next LT Pro"/>
        <family val="2"/>
      </rPr>
      <t>2</t>
    </r>
    <r>
      <rPr>
        <sz val="10.5"/>
        <color indexed="8"/>
        <rFont val="Avenir Next LT Pro"/>
        <family val="2"/>
      </rPr>
      <t>, CH</t>
    </r>
    <r>
      <rPr>
        <vertAlign val="subscript"/>
        <sz val="10.5"/>
        <color rgb="FF000000"/>
        <rFont val="Avenir Next LT Pro"/>
        <family val="2"/>
      </rPr>
      <t>4</t>
    </r>
    <r>
      <rPr>
        <sz val="10.5"/>
        <color indexed="8"/>
        <rFont val="Avenir Next LT Pro"/>
        <family val="2"/>
      </rPr>
      <t>, and N</t>
    </r>
    <r>
      <rPr>
        <vertAlign val="subscript"/>
        <sz val="10.5"/>
        <color rgb="FF000000"/>
        <rFont val="Avenir Next LT Pro"/>
        <family val="2"/>
      </rPr>
      <t>2</t>
    </r>
    <r>
      <rPr>
        <sz val="10.5"/>
        <color indexed="8"/>
        <rFont val="Avenir Next LT Pro"/>
        <family val="2"/>
      </rPr>
      <t>O emissions from the given fuel quantity are classified as "Included emissions."
• “Partially Biogenic” indicates that some CO</t>
    </r>
    <r>
      <rPr>
        <vertAlign val="subscript"/>
        <sz val="10.5"/>
        <color rgb="FF000000"/>
        <rFont val="Avenir Next LT Pro"/>
        <family val="2"/>
      </rPr>
      <t>2</t>
    </r>
    <r>
      <rPr>
        <sz val="10.5"/>
        <color indexed="8"/>
        <rFont val="Avenir Next LT Pro"/>
        <family val="2"/>
      </rPr>
      <t xml:space="preserve"> emissions from the given fuel quantity are classified as “CO</t>
    </r>
    <r>
      <rPr>
        <vertAlign val="subscript"/>
        <sz val="10.5"/>
        <color rgb="FF000000"/>
        <rFont val="Avenir Next LT Pro"/>
        <family val="2"/>
      </rPr>
      <t>2</t>
    </r>
    <r>
      <rPr>
        <sz val="10.5"/>
        <color indexed="8"/>
        <rFont val="Avenir Next LT Pro"/>
        <family val="2"/>
      </rPr>
      <t xml:space="preserve"> from biogenic materials,” some CO</t>
    </r>
    <r>
      <rPr>
        <vertAlign val="subscript"/>
        <sz val="10.5"/>
        <color rgb="FF000000"/>
        <rFont val="Avenir Next LT Pro"/>
        <family val="2"/>
      </rPr>
      <t>2</t>
    </r>
    <r>
      <rPr>
        <sz val="10.5"/>
        <color indexed="8"/>
        <rFont val="Avenir Next LT Pro"/>
        <family val="2"/>
      </rPr>
      <t xml:space="preserve"> emissions are classified as “Included emissions,” and all CH</t>
    </r>
    <r>
      <rPr>
        <vertAlign val="subscript"/>
        <sz val="10.5"/>
        <color rgb="FF000000"/>
        <rFont val="Avenir Next LT Pro"/>
        <family val="2"/>
      </rPr>
      <t>4</t>
    </r>
    <r>
      <rPr>
        <sz val="10.5"/>
        <color indexed="8"/>
        <rFont val="Avenir Next LT Pro"/>
        <family val="2"/>
      </rPr>
      <t xml:space="preserve"> and N</t>
    </r>
    <r>
      <rPr>
        <vertAlign val="subscript"/>
        <sz val="10.5"/>
        <color rgb="FF000000"/>
        <rFont val="Avenir Next LT Pro"/>
        <family val="2"/>
      </rPr>
      <t>2</t>
    </r>
    <r>
      <rPr>
        <sz val="10.5"/>
        <color indexed="8"/>
        <rFont val="Avenir Next LT Pro"/>
        <family val="2"/>
      </rPr>
      <t>O emissions are classified as “Included emissions.”</t>
    </r>
  </si>
  <si>
    <r>
      <rPr>
        <sz val="10.5"/>
        <color rgb="FF000000"/>
        <rFont val="Avenir Next LT Pro Demi"/>
        <family val="2"/>
      </rPr>
      <t>Table 3. Excluded Fuel Quantity:</t>
    </r>
    <r>
      <rPr>
        <sz val="10.5"/>
        <color indexed="8"/>
        <rFont val="Avenir Next LT Pro"/>
        <family val="2"/>
      </rPr>
      <t xml:space="preserve"> This table contains the quantity of fuels combusted by international and interstate transportation sources and federal military facilities. Emissions from these sources are tracked for informational purposes, but not included in the Inventory. This table corresponds to the emissions data in the “Excluded emissions” tab of the “Economic Sector Categorization” emission inventory spreadsheet. </t>
    </r>
  </si>
  <si>
    <r>
      <rPr>
        <sz val="10.5"/>
        <color rgb="FF000000"/>
        <rFont val="Avenir Next LT Pro Demi"/>
        <family val="2"/>
      </rPr>
      <t>Table 4. Excluded Heat Content:</t>
    </r>
    <r>
      <rPr>
        <sz val="10.5"/>
        <color indexed="8"/>
        <rFont val="Avenir Next LT Pro"/>
        <family val="2"/>
      </rPr>
      <t xml:space="preserve"> This table contains the same information as table 3 but in BTU.</t>
    </r>
  </si>
  <si>
    <r>
      <rPr>
        <sz val="10.5"/>
        <color rgb="FF000000"/>
        <rFont val="Avenir Next LT Pro Demi"/>
        <family val="2"/>
      </rPr>
      <t>Data Sources:</t>
    </r>
    <r>
      <rPr>
        <sz val="10.5"/>
        <color indexed="8"/>
        <rFont val="Avenir Next LT Pro"/>
        <family val="2"/>
      </rPr>
      <t xml:space="preserve"> Statewide GHG emissions are calculated using many data sources. Data directly reported to the California Air Resources Board (CARB) by the largest facilities and companies are the primary data source for the Inventory, but they represent a subset of total emissions in the state. For a comprehensive inventory of fuel combustion, CARB also relies on statistical data from California Board of Equalization, California Energy Commission, U.S. Department of Energy- Energy Information Administration, as well as other CARB programs. Data for renewable gas used in natural gas vehicles came from the Low Carbon Fuel Standard program. The EMFAC model, an on-road vehicle emission model developed by CARB staff, is used to allocate total state-wide fuel quantities to the different on-road vehicle types. The off-road models developed by CARB staff are used to estimate fuel quantities used by watercrafts and certain off-road ground mobile sources.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</si>
</sst>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21" x14ac:knownFonts="1">
    <font>
      <sz val="11"/>
      <color theme="1"/>
      <name val="Calibri"/>
      <family val="2"/>
      <scheme val="minor"/>
    </font>
    <font>
      <sz val="10"/>
      <color indexed="8"/>
      <name val="Arial"/>
      <family val="2"/>
    </font>
    <font>
      <sz val="8"/>
      <name val="Calibri"/>
      <family val="2"/>
      <scheme val="minor"/>
    </font>
    <font>
      <sz val="10"/>
      <color indexed="8"/>
      <name val="Arial"/>
      <family val="2"/>
    </font>
    <font>
      <u/>
      <sz val="10"/>
      <color theme="10"/>
      <name val="Arial"/>
      <family val="2"/>
    </font>
    <font>
      <sz val="10.5"/>
      <color indexed="8"/>
      <name val="Avenir Next LT Pro"/>
      <family val="2"/>
    </font>
    <font>
      <sz val="10.5"/>
      <color theme="1"/>
      <name val="Avenir Next LT Pro"/>
      <family val="2"/>
    </font>
    <font>
      <u/>
      <sz val="11"/>
      <color theme="10"/>
      <name val="Calibri"/>
      <family val="2"/>
      <scheme val="minor"/>
    </font>
    <font>
      <u/>
      <sz val="10.5"/>
      <color theme="10"/>
      <name val="Avenir Next LT Pro"/>
      <family val="2"/>
    </font>
    <font>
      <vertAlign val="subscript"/>
      <sz val="10.5"/>
      <color rgb="FF000000"/>
      <name val="Avenir Next LT Pro"/>
      <family val="2"/>
    </font>
    <font>
      <sz val="10.5"/>
      <color rgb="FF000000"/>
      <name val="Avenir Next LT Pro"/>
      <family val="2"/>
    </font>
    <font>
      <sz val="10.5"/>
      <color rgb="FF000000"/>
      <name val="Avenir Next LT Pro"/>
    </font>
    <font>
      <u/>
      <sz val="11.5"/>
      <color theme="10"/>
      <name val="Avenir Next LT Pro"/>
      <family val="2"/>
    </font>
    <font>
      <sz val="11"/>
      <color theme="1"/>
      <name val="Calibri"/>
      <family val="2"/>
      <scheme val="minor"/>
    </font>
    <font>
      <sz val="10.5"/>
      <color rgb="FFC00000"/>
      <name val="Avenir Next LT Pro Demi"/>
      <family val="2"/>
    </font>
    <font>
      <sz val="10.5"/>
      <color theme="1" tint="4.9989318521683403E-2"/>
      <name val="Avenir Next LT Pro Demi"/>
      <family val="2"/>
    </font>
    <font>
      <sz val="11"/>
      <color theme="1"/>
      <name val="Avenir Next LT Pro Demi"/>
      <family val="2"/>
    </font>
    <font>
      <sz val="14"/>
      <color indexed="43"/>
      <name val="Avenir Next LT Pro Demi"/>
      <family val="2"/>
    </font>
    <font>
      <sz val="12"/>
      <color indexed="43"/>
      <name val="Avenir Next LT Pro Demi"/>
      <family val="2"/>
    </font>
    <font>
      <sz val="14"/>
      <color indexed="8"/>
      <name val="Avenir Next LT Pro Demi"/>
      <family val="2"/>
    </font>
    <font>
      <sz val="10.5"/>
      <color rgb="FF000000"/>
      <name val="Avenir Next LT Pro Demi"/>
      <family val="2"/>
    </font>
  </fonts>
  <fills count="14">
    <fill>
      <patternFill patternType="none"/>
    </fill>
    <fill>
      <patternFill patternType="gray125"/>
    </fill>
    <fill>
      <patternFill patternType="solid">
        <fgColor indexed="9"/>
        <bgColor indexed="64"/>
      </patternFill>
    </fill>
    <fill>
      <patternFill patternType="solid">
        <fgColor theme="1" tint="4.9989318521683403E-2"/>
        <bgColor indexed="64"/>
      </patternFill>
    </fill>
    <fill>
      <patternFill patternType="solid">
        <fgColor indexed="43"/>
        <bgColor indexed="64"/>
      </patternFill>
    </fill>
    <fill>
      <patternFill patternType="solid">
        <fgColor indexed="45"/>
        <bgColor indexed="0"/>
      </patternFill>
    </fill>
    <fill>
      <patternFill patternType="solid">
        <fgColor indexed="41"/>
        <bgColor indexed="0"/>
      </patternFill>
    </fill>
    <fill>
      <patternFill patternType="solid">
        <fgColor indexed="42"/>
        <bgColor indexed="0"/>
      </patternFill>
    </fill>
    <fill>
      <patternFill patternType="solid">
        <fgColor indexed="44"/>
        <bgColor indexed="0"/>
      </patternFill>
    </fill>
    <fill>
      <patternFill patternType="solid">
        <fgColor indexed="47"/>
        <bgColor indexed="0"/>
      </patternFill>
    </fill>
    <fill>
      <patternFill patternType="solid">
        <fgColor indexed="43"/>
        <bgColor indexed="0"/>
      </patternFill>
    </fill>
    <fill>
      <patternFill patternType="solid">
        <fgColor rgb="FFFFCC99"/>
        <bgColor rgb="FF000000"/>
      </patternFill>
    </fill>
    <fill>
      <patternFill patternType="solid">
        <fgColor rgb="FFFFFF99"/>
        <bgColor rgb="FF000000"/>
      </patternFill>
    </fill>
    <fill>
      <patternFill patternType="solid">
        <fgColor rgb="FFFFFFCC"/>
      </patternFill>
    </fill>
  </fills>
  <borders count="22">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style="thin">
        <color indexed="64"/>
      </left>
      <right style="thin">
        <color indexed="64"/>
      </right>
      <top style="thin">
        <color auto="1"/>
      </top>
      <bottom style="thin">
        <color indexed="64"/>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 fillId="0" borderId="0"/>
    <xf numFmtId="0" fontId="3" fillId="0" borderId="0"/>
    <xf numFmtId="0" fontId="4" fillId="0" borderId="0" applyNumberFormat="0" applyFill="0" applyBorder="0" applyAlignment="0" applyProtection="0"/>
    <xf numFmtId="0" fontId="7"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xf numFmtId="0" fontId="13" fillId="13" borderId="12" applyNumberFormat="0" applyFont="0" applyAlignment="0" applyProtection="0"/>
  </cellStyleXfs>
  <cellXfs count="96">
    <xf numFmtId="0" fontId="0" fillId="0" borderId="0" xfId="0"/>
    <xf numFmtId="0" fontId="3" fillId="2" borderId="0" xfId="2" applyFill="1"/>
    <xf numFmtId="0" fontId="5" fillId="0" borderId="1" xfId="1" applyFont="1" applyBorder="1"/>
    <xf numFmtId="11" fontId="5" fillId="0" borderId="1" xfId="1" applyNumberFormat="1" applyFont="1" applyBorder="1" applyAlignment="1">
      <alignment horizontal="right"/>
    </xf>
    <xf numFmtId="0" fontId="5" fillId="0" borderId="1" xfId="1" applyFont="1" applyBorder="1" applyAlignment="1">
      <alignment horizontal="center"/>
    </xf>
    <xf numFmtId="11" fontId="6" fillId="0" borderId="6" xfId="0" applyNumberFormat="1" applyFont="1" applyBorder="1"/>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8" xfId="0" applyFont="1" applyBorder="1" applyAlignment="1">
      <alignment horizontal="center"/>
    </xf>
    <xf numFmtId="0" fontId="5" fillId="0" borderId="1" xfId="1" applyFont="1" applyBorder="1" applyAlignment="1">
      <alignment horizontal="left"/>
    </xf>
    <xf numFmtId="0" fontId="5" fillId="4" borderId="2" xfId="2" applyFont="1" applyFill="1" applyBorder="1" applyAlignment="1">
      <alignment vertical="top" wrapText="1" readingOrder="1"/>
    </xf>
    <xf numFmtId="0" fontId="5" fillId="4" borderId="4" xfId="2" applyFont="1" applyFill="1" applyBorder="1" applyAlignment="1">
      <alignment wrapText="1" readingOrder="1"/>
    </xf>
    <xf numFmtId="0" fontId="5" fillId="4" borderId="3" xfId="2" applyFont="1" applyFill="1" applyBorder="1" applyAlignment="1">
      <alignment wrapText="1" readingOrder="1"/>
    </xf>
    <xf numFmtId="0" fontId="5" fillId="4" borderId="2" xfId="2" applyFont="1" applyFill="1" applyBorder="1" applyAlignment="1">
      <alignment wrapText="1" readingOrder="1"/>
    </xf>
    <xf numFmtId="0" fontId="5" fillId="4" borderId="5" xfId="2" applyFont="1" applyFill="1" applyBorder="1" applyAlignment="1">
      <alignment vertical="center" wrapText="1"/>
    </xf>
    <xf numFmtId="0" fontId="5" fillId="4" borderId="10" xfId="2" applyFont="1" applyFill="1" applyBorder="1" applyAlignment="1">
      <alignment vertical="top" wrapText="1" readingOrder="1"/>
    </xf>
    <xf numFmtId="0" fontId="5" fillId="4" borderId="10" xfId="2" applyFont="1" applyFill="1" applyBorder="1" applyAlignment="1">
      <alignment wrapText="1" readingOrder="1"/>
    </xf>
    <xf numFmtId="0" fontId="8" fillId="4" borderId="2" xfId="4" applyNumberFormat="1" applyFont="1" applyFill="1" applyBorder="1" applyAlignment="1">
      <alignment wrapText="1" readingOrder="1"/>
    </xf>
    <xf numFmtId="0" fontId="5" fillId="0" borderId="1" xfId="0" applyFont="1" applyBorder="1" applyAlignment="1">
      <alignment horizontal="left"/>
    </xf>
    <xf numFmtId="0" fontId="5" fillId="0" borderId="1" xfId="0" applyFont="1" applyBorder="1"/>
    <xf numFmtId="0" fontId="5" fillId="0" borderId="1" xfId="0" applyFont="1" applyBorder="1" applyAlignment="1">
      <alignment horizontal="center"/>
    </xf>
    <xf numFmtId="11" fontId="5" fillId="0" borderId="1" xfId="0" applyNumberFormat="1" applyFont="1" applyBorder="1" applyAlignment="1">
      <alignment horizontal="right"/>
    </xf>
    <xf numFmtId="0" fontId="0" fillId="0" borderId="0" xfId="0" applyAlignment="1">
      <alignment wrapText="1"/>
    </xf>
    <xf numFmtId="0" fontId="12" fillId="4" borderId="2" xfId="4" applyNumberFormat="1" applyFont="1" applyFill="1" applyBorder="1" applyAlignment="1">
      <alignment vertical="top" wrapText="1" readingOrder="1"/>
    </xf>
    <xf numFmtId="0" fontId="5" fillId="0" borderId="1" xfId="5" applyFont="1" applyBorder="1"/>
    <xf numFmtId="0" fontId="10" fillId="0" borderId="6" xfId="0" applyFont="1" applyBorder="1" applyAlignment="1">
      <alignment horizontal="left"/>
    </xf>
    <xf numFmtId="0" fontId="10" fillId="0" borderId="6" xfId="0" applyFont="1" applyBorder="1"/>
    <xf numFmtId="0" fontId="10" fillId="0" borderId="6" xfId="0" applyFont="1" applyBorder="1" applyAlignment="1">
      <alignment horizontal="center"/>
    </xf>
    <xf numFmtId="0" fontId="10" fillId="0" borderId="6" xfId="1" applyFont="1" applyBorder="1" applyAlignment="1">
      <alignment horizontal="left"/>
    </xf>
    <xf numFmtId="0" fontId="10" fillId="0" borderId="6" xfId="1" applyFont="1" applyBorder="1"/>
    <xf numFmtId="0" fontId="10" fillId="0" borderId="6" xfId="1" applyFont="1" applyBorder="1" applyAlignment="1">
      <alignment horizontal="center"/>
    </xf>
    <xf numFmtId="0" fontId="11" fillId="0" borderId="6" xfId="0" applyFont="1" applyBorder="1" applyAlignment="1">
      <alignment horizontal="left"/>
    </xf>
    <xf numFmtId="0" fontId="11" fillId="0" borderId="6" xfId="0" applyFont="1" applyBorder="1"/>
    <xf numFmtId="0" fontId="11" fillId="0" borderId="6" xfId="0" applyFont="1" applyBorder="1" applyAlignment="1">
      <alignment horizontal="center"/>
    </xf>
    <xf numFmtId="0" fontId="10" fillId="0" borderId="8" xfId="1" applyFont="1" applyBorder="1" applyAlignment="1">
      <alignment horizontal="left"/>
    </xf>
    <xf numFmtId="0" fontId="10" fillId="0" borderId="8" xfId="1" applyFont="1" applyBorder="1"/>
    <xf numFmtId="0" fontId="10" fillId="0" borderId="8" xfId="1" applyFont="1" applyBorder="1" applyAlignment="1">
      <alignment horizontal="center"/>
    </xf>
    <xf numFmtId="0" fontId="1" fillId="3" borderId="14" xfId="2" applyFont="1" applyFill="1" applyBorder="1"/>
    <xf numFmtId="0" fontId="5" fillId="0" borderId="11" xfId="0" applyFont="1" applyBorder="1" applyAlignment="1">
      <alignment horizontal="left"/>
    </xf>
    <xf numFmtId="0" fontId="5" fillId="0" borderId="11" xfId="0" applyFont="1" applyBorder="1"/>
    <xf numFmtId="0" fontId="5" fillId="0" borderId="11" xfId="0" applyFont="1" applyBorder="1" applyAlignment="1">
      <alignment horizontal="center"/>
    </xf>
    <xf numFmtId="11" fontId="5" fillId="0" borderId="11" xfId="0" applyNumberFormat="1" applyFont="1" applyBorder="1" applyAlignment="1">
      <alignment horizontal="right"/>
    </xf>
    <xf numFmtId="11" fontId="5" fillId="0" borderId="11" xfId="1" applyNumberFormat="1" applyFont="1" applyBorder="1" applyAlignment="1">
      <alignment horizontal="right"/>
    </xf>
    <xf numFmtId="0" fontId="5" fillId="5" borderId="13" xfId="0" applyFont="1" applyFill="1" applyBorder="1" applyAlignment="1">
      <alignment horizontal="center" vertical="top" wrapText="1"/>
    </xf>
    <xf numFmtId="0" fontId="5" fillId="6" borderId="13" xfId="0" applyFont="1" applyFill="1" applyBorder="1" applyAlignment="1">
      <alignment horizontal="center" vertical="top" wrapText="1"/>
    </xf>
    <xf numFmtId="0" fontId="5" fillId="7" borderId="13" xfId="0" applyFont="1" applyFill="1" applyBorder="1" applyAlignment="1">
      <alignment horizontal="center" vertical="top" wrapText="1"/>
    </xf>
    <xf numFmtId="0" fontId="5" fillId="8" borderId="13" xfId="0" applyFont="1" applyFill="1" applyBorder="1" applyAlignment="1">
      <alignment horizontal="center" vertical="top" wrapText="1"/>
    </xf>
    <xf numFmtId="1" fontId="5" fillId="9" borderId="13" xfId="0" applyNumberFormat="1" applyFont="1" applyFill="1" applyBorder="1" applyAlignment="1">
      <alignment horizontal="center" vertical="top" wrapText="1"/>
    </xf>
    <xf numFmtId="1" fontId="5" fillId="10" borderId="13" xfId="0" applyNumberFormat="1" applyFont="1" applyFill="1" applyBorder="1" applyAlignment="1">
      <alignment horizontal="center" vertical="top" wrapText="1"/>
    </xf>
    <xf numFmtId="11" fontId="10" fillId="0" borderId="6" xfId="0" applyNumberFormat="1" applyFont="1" applyBorder="1" applyAlignment="1">
      <alignment horizontal="right"/>
    </xf>
    <xf numFmtId="11" fontId="10" fillId="0" borderId="6" xfId="1" applyNumberFormat="1" applyFont="1" applyBorder="1" applyAlignment="1">
      <alignment horizontal="right"/>
    </xf>
    <xf numFmtId="11" fontId="11" fillId="0" borderId="6" xfId="0" applyNumberFormat="1" applyFont="1" applyBorder="1" applyAlignment="1">
      <alignment horizontal="right"/>
    </xf>
    <xf numFmtId="11" fontId="11" fillId="0" borderId="6" xfId="1" applyNumberFormat="1" applyFont="1" applyBorder="1" applyAlignment="1">
      <alignment horizontal="right"/>
    </xf>
    <xf numFmtId="11" fontId="10" fillId="0" borderId="6" xfId="8" applyNumberFormat="1" applyFont="1" applyFill="1" applyBorder="1" applyAlignment="1">
      <alignment horizontal="right"/>
    </xf>
    <xf numFmtId="11" fontId="0" fillId="0" borderId="6" xfId="0" applyNumberFormat="1" applyBorder="1"/>
    <xf numFmtId="11" fontId="10" fillId="0" borderId="8" xfId="1" applyNumberFormat="1" applyFont="1" applyBorder="1" applyAlignment="1">
      <alignment horizontal="right"/>
    </xf>
    <xf numFmtId="11" fontId="10" fillId="0" borderId="0" xfId="1" applyNumberFormat="1" applyFont="1" applyAlignment="1">
      <alignment horizontal="right"/>
    </xf>
    <xf numFmtId="1" fontId="5" fillId="9" borderId="15" xfId="0" applyNumberFormat="1" applyFont="1" applyFill="1" applyBorder="1" applyAlignment="1">
      <alignment horizontal="center" vertical="top" wrapText="1"/>
    </xf>
    <xf numFmtId="0" fontId="5" fillId="0" borderId="11" xfId="5" applyFont="1" applyBorder="1"/>
    <xf numFmtId="0" fontId="5" fillId="0" borderId="11" xfId="1" applyFont="1" applyBorder="1"/>
    <xf numFmtId="0" fontId="5" fillId="0" borderId="11" xfId="1" applyFont="1" applyBorder="1" applyAlignment="1">
      <alignment horizontal="center"/>
    </xf>
    <xf numFmtId="0" fontId="10" fillId="0" borderId="16" xfId="0" applyFont="1" applyBorder="1" applyAlignment="1">
      <alignment horizontal="left"/>
    </xf>
    <xf numFmtId="0" fontId="10" fillId="0" borderId="16" xfId="0" applyFont="1" applyBorder="1"/>
    <xf numFmtId="0" fontId="10" fillId="0" borderId="16" xfId="0" applyFont="1" applyBorder="1" applyAlignment="1">
      <alignment horizontal="center"/>
    </xf>
    <xf numFmtId="11" fontId="10" fillId="0" borderId="16" xfId="0" applyNumberFormat="1" applyFont="1" applyBorder="1" applyAlignment="1">
      <alignment horizontal="right"/>
    </xf>
    <xf numFmtId="11" fontId="10" fillId="0" borderId="16" xfId="1" applyNumberFormat="1" applyFont="1" applyBorder="1" applyAlignment="1">
      <alignment horizontal="right"/>
    </xf>
    <xf numFmtId="0" fontId="5" fillId="5" borderId="18" xfId="0" applyFont="1" applyFill="1" applyBorder="1" applyAlignment="1">
      <alignment horizontal="center" vertical="top" wrapText="1"/>
    </xf>
    <xf numFmtId="0" fontId="5" fillId="6" borderId="18" xfId="0" applyFont="1" applyFill="1" applyBorder="1" applyAlignment="1">
      <alignment horizontal="center" vertical="top" wrapText="1"/>
    </xf>
    <xf numFmtId="0" fontId="5" fillId="7" borderId="18" xfId="0" applyFont="1" applyFill="1" applyBorder="1" applyAlignment="1">
      <alignment horizontal="center" vertical="top" wrapText="1"/>
    </xf>
    <xf numFmtId="0" fontId="5" fillId="8" borderId="18" xfId="0" applyFont="1" applyFill="1" applyBorder="1" applyAlignment="1">
      <alignment horizontal="center" vertical="top" wrapText="1"/>
    </xf>
    <xf numFmtId="1" fontId="5" fillId="9" borderId="18" xfId="0" applyNumberFormat="1" applyFont="1" applyFill="1" applyBorder="1" applyAlignment="1">
      <alignment horizontal="center" vertical="top" wrapText="1"/>
    </xf>
    <xf numFmtId="1" fontId="11" fillId="11" borderId="18" xfId="0" applyNumberFormat="1" applyFont="1" applyFill="1" applyBorder="1" applyAlignment="1">
      <alignment horizontal="center" vertical="top" wrapText="1"/>
    </xf>
    <xf numFmtId="1" fontId="11" fillId="12" borderId="18" xfId="0" applyNumberFormat="1" applyFont="1" applyFill="1" applyBorder="1" applyAlignment="1">
      <alignment horizontal="center" vertical="top" wrapText="1"/>
    </xf>
    <xf numFmtId="0" fontId="6" fillId="0" borderId="16" xfId="0" applyFont="1" applyBorder="1" applyAlignment="1">
      <alignment horizontal="center"/>
    </xf>
    <xf numFmtId="11" fontId="6" fillId="0" borderId="16" xfId="0" applyNumberFormat="1" applyFont="1" applyBorder="1"/>
    <xf numFmtId="0" fontId="6" fillId="0" borderId="17" xfId="0" applyFont="1" applyBorder="1" applyAlignment="1">
      <alignment horizontal="center"/>
    </xf>
    <xf numFmtId="0" fontId="5" fillId="0" borderId="19" xfId="1" applyFont="1" applyBorder="1"/>
    <xf numFmtId="0" fontId="5" fillId="0" borderId="20" xfId="1" applyFont="1" applyBorder="1"/>
    <xf numFmtId="0" fontId="5" fillId="0" borderId="20" xfId="0" applyFont="1" applyBorder="1"/>
    <xf numFmtId="0" fontId="14" fillId="0" borderId="0" xfId="0" applyFont="1" applyAlignment="1">
      <alignment horizontal="right"/>
    </xf>
    <xf numFmtId="11" fontId="14" fillId="0" borderId="0" xfId="0" applyNumberFormat="1" applyFont="1"/>
    <xf numFmtId="0" fontId="15" fillId="0" borderId="0" xfId="0" applyFont="1"/>
    <xf numFmtId="0" fontId="16" fillId="0" borderId="0" xfId="0" applyFont="1"/>
    <xf numFmtId="0" fontId="5" fillId="5" borderId="21" xfId="0" applyFont="1" applyFill="1" applyBorder="1" applyAlignment="1">
      <alignment horizontal="center" vertical="top" wrapText="1"/>
    </xf>
    <xf numFmtId="0" fontId="5" fillId="6" borderId="21" xfId="0" applyFont="1" applyFill="1" applyBorder="1" applyAlignment="1">
      <alignment horizontal="center" vertical="top" wrapText="1"/>
    </xf>
    <xf numFmtId="0" fontId="5" fillId="7" borderId="21" xfId="0" applyFont="1" applyFill="1" applyBorder="1" applyAlignment="1">
      <alignment horizontal="center" vertical="top" wrapText="1"/>
    </xf>
    <xf numFmtId="0" fontId="5" fillId="8" borderId="21" xfId="0" applyFont="1" applyFill="1" applyBorder="1" applyAlignment="1">
      <alignment horizontal="center" vertical="top" wrapText="1"/>
    </xf>
    <xf numFmtId="1" fontId="5" fillId="9" borderId="21" xfId="0" applyNumberFormat="1" applyFont="1" applyFill="1" applyBorder="1" applyAlignment="1">
      <alignment horizontal="center" vertical="top" wrapText="1"/>
    </xf>
    <xf numFmtId="1" fontId="5" fillId="10" borderId="21" xfId="0" applyNumberFormat="1" applyFont="1" applyFill="1" applyBorder="1" applyAlignment="1">
      <alignment horizontal="center" vertical="top" wrapText="1"/>
    </xf>
    <xf numFmtId="0" fontId="5" fillId="0" borderId="19" xfId="5" applyFont="1" applyBorder="1"/>
    <xf numFmtId="0" fontId="5" fillId="0" borderId="20" xfId="5" applyFont="1" applyBorder="1"/>
    <xf numFmtId="0" fontId="0" fillId="0" borderId="0" xfId="0" applyBorder="1"/>
    <xf numFmtId="0" fontId="17" fillId="3" borderId="2" xfId="2" applyFont="1" applyFill="1" applyBorder="1" applyAlignment="1">
      <alignment horizontal="center" vertical="center"/>
    </xf>
    <xf numFmtId="0" fontId="18" fillId="3" borderId="2" xfId="2" applyFont="1" applyFill="1" applyBorder="1" applyAlignment="1">
      <alignment horizontal="center" vertical="top"/>
    </xf>
    <xf numFmtId="0" fontId="19" fillId="4" borderId="2" xfId="2" applyFont="1" applyFill="1" applyBorder="1" applyAlignment="1">
      <alignment horizontal="center" vertical="center"/>
    </xf>
  </cellXfs>
  <cellStyles count="9">
    <cellStyle name="Comma 2" xfId="7" xr:uid="{A3C490F0-680E-4D8E-B973-C226D6B4B1F6}"/>
    <cellStyle name="Hyperlink" xfId="4" builtinId="8"/>
    <cellStyle name="Hyperlink 2" xfId="3" xr:uid="{8CF7DE4A-2101-4E04-82BD-02B52282BB3C}"/>
    <cellStyle name="Normal" xfId="0" builtinId="0"/>
    <cellStyle name="Normal 2" xfId="2" xr:uid="{7AA4FA7C-7881-4D70-B45C-E6FE7F1FE1E5}"/>
    <cellStyle name="Normal 3" xfId="6" xr:uid="{BD1BCE78-C7F7-4E5E-8646-D46D642CAE38}"/>
    <cellStyle name="Normal_A266FF2A662E84b639DA" xfId="1" xr:uid="{799D49EB-E471-4FD9-B993-D7B7534315AC}"/>
    <cellStyle name="Normal_Out - Activity by sector &amp; Acti" xfId="5" xr:uid="{7D6E1848-485C-4837-B949-29D9A4CAD14B}"/>
    <cellStyle name="Note" xfId="8" builtinId="10"/>
  </cellStyles>
  <dxfs count="16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5"/>
        <color theme="1"/>
        <name val="Avenir Next LT Pro"/>
        <family val="2"/>
        <scheme val="none"/>
      </font>
      <alignment horizontal="center" vertical="bottom" textRotation="0" wrapText="0" indent="0" justifyLastLine="0" shrinkToFit="0" readingOrder="0"/>
      <border diagonalUp="0" diagonalDown="0">
        <left style="thin">
          <color rgb="FFC0C0C0"/>
        </left>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scheme val="none"/>
      </font>
      <numFmt numFmtId="15" formatCode="0.00E+00"/>
      <border diagonalUp="0" diagonalDown="0">
        <left style="thin">
          <color rgb="FFC0C0C0"/>
        </left>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numFmt numFmtId="15" formatCode="0.00E+0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theme="1"/>
        <name val="Avenir Next LT Pro"/>
        <family val="2"/>
        <scheme val="none"/>
      </font>
      <alignment horizontal="center" vertical="bottom" textRotation="0" wrapText="0" indent="0" justifyLastLine="0" shrinkToFit="0" readingOrder="0"/>
      <border diagonalUp="0" diagonalDown="0">
        <left style="thin">
          <color rgb="FFC0C0C0"/>
        </left>
        <right style="thin">
          <color rgb="FFC0C0C0"/>
        </right>
        <top style="thin">
          <color rgb="FFC0C0C0"/>
        </top>
        <bottom style="thin">
          <color rgb="FFC0C0C0"/>
        </bottom>
        <vertical/>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horizontal/>
      </border>
    </dxf>
    <dxf>
      <border outline="0">
        <top style="thin">
          <color rgb="FFC0C0C0"/>
        </top>
      </border>
    </dxf>
    <dxf>
      <border>
        <bottom style="thin">
          <color indexed="64"/>
        </bottom>
      </border>
    </dxf>
    <dxf>
      <border outline="0">
        <top style="thin">
          <color auto="1"/>
        </top>
        <bottom style="thin">
          <color rgb="FFC0C0C0"/>
        </bottom>
      </border>
    </dxf>
    <dxf>
      <font>
        <b val="0"/>
        <i val="0"/>
        <strike val="0"/>
        <condense val="0"/>
        <extend val="0"/>
        <outline val="0"/>
        <shadow val="0"/>
        <u val="none"/>
        <vertAlign val="baseline"/>
        <sz val="10.5"/>
        <color rgb="FF000000"/>
        <name val="Avenir Next LT Pro"/>
        <family val="2"/>
        <scheme val="none"/>
      </font>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5"/>
        <color indexed="8"/>
        <name val="Avenir Next LT Pro"/>
        <family val="2"/>
        <scheme val="none"/>
      </font>
      <alignment horizontal="center"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alignment horizontal="center"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0" formatCode="General"/>
      <alignment horizontal="lef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border outline="0">
        <top style="thin">
          <color rgb="FF000000"/>
        </top>
        <bottom style="thin">
          <color rgb="FFC0C0C0"/>
        </bottom>
      </border>
    </dxf>
    <dxf>
      <font>
        <b val="0"/>
        <i val="0"/>
        <strike val="0"/>
        <condense val="0"/>
        <extend val="0"/>
        <outline val="0"/>
        <shadow val="0"/>
        <u val="none"/>
        <vertAlign val="baseline"/>
        <sz val="10.5"/>
        <color rgb="FF000000"/>
        <name val="Avenir Next LT Pro"/>
        <family val="2"/>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alignment horizontal="center" vertical="bottom" textRotation="0" wrapText="0" indent="0" justifyLastLine="0" shrinkToFit="0" readingOrder="0"/>
      <border diagonalUp="0" diagonalDown="0" outline="0">
        <left style="thin">
          <color rgb="FFC0C0C0"/>
        </left>
        <right/>
        <top style="thin">
          <color rgb="FFC0C0C0"/>
        </top>
        <bottom style="thin">
          <color rgb="FFC0C0C0"/>
        </bottom>
      </border>
    </dxf>
    <dxf>
      <numFmt numFmtId="15" formatCode="0.00E+00"/>
      <fill>
        <patternFill patternType="none">
          <bgColor auto="1"/>
        </patternFill>
      </fill>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numFmt numFmtId="15" formatCode="0.00E+00"/>
      <fill>
        <patternFill patternType="none">
          <bgColor auto="1"/>
        </patternFill>
      </fill>
      <alignment horizontal="righ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alignment horizontal="center"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border diagonalUp="0" diagonalDown="0" outline="0">
        <left style="thin">
          <color rgb="FFC0C0C0"/>
        </left>
        <right style="thin">
          <color rgb="FFC0C0C0"/>
        </right>
        <top style="thin">
          <color rgb="FFC0C0C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alignment horizontal="left" vertical="bottom" textRotation="0" wrapText="0" indent="0" justifyLastLine="0" shrinkToFit="0" readingOrder="0"/>
      <border diagonalUp="0" diagonalDown="0" outline="0">
        <left style="thin">
          <color rgb="FFC0C0C0"/>
        </left>
        <right style="thin">
          <color rgb="FFC0C0C0"/>
        </right>
        <top style="thin">
          <color rgb="FFC0C0C0"/>
        </top>
        <bottom style="thin">
          <color rgb="FFC0C0C0"/>
        </bottom>
      </border>
    </dxf>
    <dxf>
      <border outline="0">
        <top style="thin">
          <color rgb="FF000000"/>
        </top>
        <bottom style="thin">
          <color rgb="FFC0C0C0"/>
        </bottom>
      </border>
    </dxf>
    <dxf>
      <font>
        <b val="0"/>
        <i val="0"/>
        <strike val="0"/>
        <condense val="0"/>
        <extend val="0"/>
        <outline val="0"/>
        <shadow val="0"/>
        <u val="none"/>
        <vertAlign val="baseline"/>
        <sz val="10.5"/>
        <color rgb="FF000000"/>
        <name val="Avenir Next LT Pro"/>
        <family val="2"/>
        <scheme val="none"/>
      </font>
      <fill>
        <patternFill patternType="none">
          <bgColor auto="1"/>
        </patternFill>
      </fill>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0.5"/>
        <color rgb="FF000000"/>
        <name val="Avenir Next LT Pro"/>
        <family val="2"/>
        <scheme val="none"/>
      </font>
      <numFmt numFmtId="1" formatCode="0"/>
      <fill>
        <patternFill patternType="solid">
          <fgColor rgb="FF000000"/>
          <bgColor rgb="FFFFCC99"/>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5"/>
        <color indexed="8"/>
        <name val="Avenir Next LT Pro"/>
        <family val="2"/>
        <scheme val="none"/>
      </font>
      <alignment horizontal="center" vertical="bottom" textRotation="0" wrapText="0" indent="0" justifyLastLine="0" shrinkToFit="0" readingOrder="0"/>
      <border diagonalUp="0" diagonalDown="0" outline="0">
        <left style="thin">
          <color indexed="22"/>
        </left>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numFmt numFmtId="15" formatCode="0.00E+00"/>
      <alignment horizontal="right"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alignment horizontal="center" vertical="bottom" textRotation="0" wrapText="0" indent="0" justifyLastLine="0" shrinkToFit="0" readingOrder="0"/>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left style="thin">
          <color indexed="22"/>
        </left>
        <right style="thin">
          <color indexed="22"/>
        </right>
        <top style="thin">
          <color indexed="22"/>
        </top>
        <bottom style="thin">
          <color indexed="22"/>
        </bottom>
        <vertical style="thin">
          <color indexed="22"/>
        </vertical>
        <horizontal style="thin">
          <color indexed="22"/>
        </horizontal>
      </border>
    </dxf>
    <dxf>
      <font>
        <b val="0"/>
        <i val="0"/>
        <strike val="0"/>
        <condense val="0"/>
        <extend val="0"/>
        <outline val="0"/>
        <shadow val="0"/>
        <u val="none"/>
        <vertAlign val="baseline"/>
        <sz val="10.5"/>
        <color indexed="8"/>
        <name val="Avenir Next LT Pro"/>
        <family val="2"/>
        <scheme val="none"/>
      </font>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0" formatCode="General"/>
      <alignment horizontal="lef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border outline="0">
        <top style="thin">
          <color indexed="8"/>
        </top>
        <bottom style="thin">
          <color indexed="22"/>
        </bottom>
      </border>
    </dxf>
    <dxf>
      <font>
        <b val="0"/>
        <i val="0"/>
        <strike val="0"/>
        <condense val="0"/>
        <extend val="0"/>
        <outline val="0"/>
        <shadow val="0"/>
        <u val="none"/>
        <vertAlign val="baseline"/>
        <sz val="10.5"/>
        <color indexed="8"/>
        <name val="Avenir Next LT Pro"/>
        <family val="2"/>
        <scheme val="none"/>
      </font>
      <alignment horizontal="righ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bgColor rgb="FFE2F3F6"/>
        </patternFill>
      </fill>
    </dxf>
    <dxf>
      <fill>
        <patternFill>
          <bgColor rgb="FFFFFFCC"/>
        </patternFill>
      </fill>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9" defaultPivotStyle="PivotStyleLight16">
    <tableStyle name="Excluded Emissions" pivot="0" count="4" xr9:uid="{DEF4E949-8E2B-4307-88A7-3B758142A6EE}">
      <tableStyleElement type="wholeTable" dxfId="166"/>
      <tableStyleElement type="headerRow" dxfId="165"/>
      <tableStyleElement type="firstRowStripe" dxfId="164"/>
      <tableStyleElement type="secondRowStripe" dxfId="163"/>
    </tableStyle>
    <tableStyle name="Gross_Emissions" pivot="0" count="5" xr9:uid="{E552D734-20A3-41AC-983C-9279507F76BB}">
      <tableStyleElement type="wholeTable" dxfId="162"/>
      <tableStyleElement type="headerRow" dxfId="161"/>
      <tableStyleElement type="firstRowStripe" dxfId="160"/>
      <tableStyleElement type="secondRowStripe" dxfId="159"/>
      <tableStyleElement type="firstColumnStripe" dxfId="158"/>
    </tableStyle>
    <tableStyle name="Table Style 1" pivot="0" count="1" xr9:uid="{94DC221B-58EA-4E42-A06D-B8CA0F7083B5}">
      <tableStyleElement type="firstRowStripe" dxfId="157"/>
    </tableStyle>
    <tableStyle name="Table Style 2" pivot="0" count="1" xr9:uid="{D9CBFFA8-CF0B-498A-B4CC-3AE94102442A}">
      <tableStyleElement type="firstRowStripe" dxfId="156"/>
    </tableStyle>
  </tableStyles>
  <colors>
    <mruColors>
      <color rgb="FF0F5A7C"/>
      <color rgb="FFCCFF99"/>
      <color rgb="FF99FF66"/>
      <color rgb="FFFFFFCC"/>
      <color rgb="FFC0C0C0"/>
      <color rgb="FFE2F3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FA6FFA-9456-47A2-81C9-0A2F56B8EBA1}" name="IncludedFuel2025ed" displayName="IncludedFuel2025ed" ref="A4:AH286" totalsRowShown="0" headerRowDxfId="155" dataDxfId="153" headerRowBorderDxfId="154" tableBorderDxfId="152">
  <autoFilter ref="A4:AH286" xr:uid="{7FFA6FFA-9456-47A2-81C9-0A2F56B8EBA1}"/>
  <tableColumns count="34">
    <tableColumn id="1" xr3:uid="{F7DD8BC9-0FB1-4B77-866D-9DC37BDD5CEC}" name="Fuel Type" dataDxfId="151"/>
    <tableColumn id="2" xr3:uid="{CC28595D-37DF-4CBF-9FB8-489592D98514}" name="IPCC Code" dataDxfId="150"/>
    <tableColumn id="3" xr3:uid="{4E1BD154-BC21-4F2D-8580-9180CCAEA741}" name="Sector Level 1" dataDxfId="149"/>
    <tableColumn id="4" xr3:uid="{30FECC6A-CA33-4199-A3D5-A742676D989A}" name="Sector Level 2" dataDxfId="148"/>
    <tableColumn id="5" xr3:uid="{6872937E-538D-4E12-AED2-9B13F08DB8B7}" name="Sector Level 3" dataDxfId="147"/>
    <tableColumn id="6" xr3:uid="{5B5B4FBA-7D62-482A-9C05-0A391B390D1D}" name="Sector Level 4" dataDxfId="146"/>
    <tableColumn id="7" xr3:uid="{E1F30D7B-31AB-4D3C-8079-D39481E4960F}" name="Activity Level 1" dataDxfId="145"/>
    <tableColumn id="8" xr3:uid="{BB878A78-468D-4B6A-A437-63391E488481}" name="Activity Level 2" dataDxfId="144"/>
    <tableColumn id="9" xr3:uid="{65A45B0F-2E1C-460E-B718-6570DDA26FD7}" name="Activity Unit" dataDxfId="143"/>
    <tableColumn id="10" xr3:uid="{5935A038-D11F-4571-B375-78A4EE9EADF4}" name="2000" dataDxfId="142"/>
    <tableColumn id="11" xr3:uid="{DD0CDE2C-0FAE-49C0-ACDA-29B51A58C453}" name="2001" dataDxfId="141"/>
    <tableColumn id="12" xr3:uid="{0515656E-568E-4CE3-B0C7-1746E4B2A5A4}" name="2002" dataDxfId="140"/>
    <tableColumn id="13" xr3:uid="{C706CC7F-BBFA-4D00-9804-0827684CAF68}" name="2003" dataDxfId="139"/>
    <tableColumn id="14" xr3:uid="{EBDCE259-2E10-4A6D-A5F5-7E7152971145}" name="2004" dataDxfId="138"/>
    <tableColumn id="15" xr3:uid="{30E3741C-D45F-4E7D-ABBE-4431EB44245C}" name="2005" dataDxfId="137"/>
    <tableColumn id="16" xr3:uid="{AB42CA35-4493-4DC6-91AD-D883CA8E21FC}" name="2006" dataDxfId="136"/>
    <tableColumn id="17" xr3:uid="{139CE827-7175-40D5-89AA-B5F5C04EB0E2}" name="2007" dataDxfId="135"/>
    <tableColumn id="18" xr3:uid="{08CE670B-F5AA-4D6D-80AB-74EED98DAF78}" name="2008" dataDxfId="134"/>
    <tableColumn id="19" xr3:uid="{9F9B40AF-0CB6-4B8A-8149-AE9668A2B622}" name="2009" dataDxfId="133"/>
    <tableColumn id="20" xr3:uid="{80247807-9EB8-4032-91DD-7588C27D580E}" name="2010" dataDxfId="132"/>
    <tableColumn id="21" xr3:uid="{24FAA366-AFDD-4AB5-9403-43C4625A74BA}" name="2011" dataDxfId="131"/>
    <tableColumn id="22" xr3:uid="{9558EB0E-B234-49C3-BF8D-8AA7F0588FA8}" name="2012" dataDxfId="130"/>
    <tableColumn id="23" xr3:uid="{89136C19-E3FC-46AD-9FE9-00F3AE7A4BB4}" name="2013" dataDxfId="129"/>
    <tableColumn id="24" xr3:uid="{7859B7EF-1235-4892-829E-935F61B5B07F}" name="2014" dataDxfId="128"/>
    <tableColumn id="25" xr3:uid="{4B8295B4-1739-4210-9B71-A33BC97386C3}" name="2015" dataDxfId="127"/>
    <tableColumn id="26" xr3:uid="{4DDE787D-A379-456A-8547-890E9D0C3BBA}" name="2016" dataDxfId="126"/>
    <tableColumn id="27" xr3:uid="{4924EDD0-EA81-438E-B738-B8507470443A}" name="2017" dataDxfId="125"/>
    <tableColumn id="28" xr3:uid="{420E3FF4-A9F7-4B2F-8FB2-0861954A7EC4}" name="2018" dataDxfId="124"/>
    <tableColumn id="29" xr3:uid="{52F6F026-CBC7-48DB-B207-6E49764AD969}" name="2019" dataDxfId="123"/>
    <tableColumn id="30" xr3:uid="{13B36157-AE91-4B91-A8D2-41F047DF8897}" name="2020" dataDxfId="122"/>
    <tableColumn id="31" xr3:uid="{07078633-8895-4899-BED2-E230D45E0824}" name="2021" dataDxfId="121"/>
    <tableColumn id="33" xr3:uid="{43BCC4B5-7A6E-4E6F-8AA7-9776365D451E}" name="2022" dataDxfId="120"/>
    <tableColumn id="34" xr3:uid="{4A168EEA-B338-43D0-B4CD-A7EBDBF5BB24}" name="2023" dataDxfId="119" dataCellStyle="Normal_A266FF2A662E84b639DA"/>
    <tableColumn id="32" xr3:uid="{59127B30-0006-48DF-929F-2A46BBCAAE6E}" name="Sector Activity Code" dataDxfId="11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A889FB9-9D6F-453A-8E0F-CADB2B1F52B8}" name="IncludedHeat2025ed" displayName="IncludedHeat2025ed" ref="A4:AH286" totalsRowShown="0" headerRowDxfId="117" dataDxfId="115" headerRowBorderDxfId="116" tableBorderDxfId="114">
  <autoFilter ref="A4:AH286" xr:uid="{FA889FB9-9D6F-453A-8E0F-CADB2B1F52B8}"/>
  <tableColumns count="34">
    <tableColumn id="1" xr3:uid="{A509AF5F-E3DC-4072-AE73-807B3F103A61}" name="Fuel Type" dataDxfId="113"/>
    <tableColumn id="2" xr3:uid="{52AB7FFA-086A-4CD5-938F-7FDF47F21F7D}" name="IPCC Code" dataDxfId="112"/>
    <tableColumn id="3" xr3:uid="{CDEB04FD-7D37-4D26-AE79-9EDDB5781BE2}" name="Sector Level 1" dataDxfId="111"/>
    <tableColumn id="4" xr3:uid="{5B0B89CE-167E-4A30-A1DB-C37BAA8A4E83}" name="Sector Level 2" dataDxfId="110"/>
    <tableColumn id="5" xr3:uid="{D77252A1-410E-49A4-9B44-C1439C3519FC}" name="Sector Level 3" dataDxfId="109"/>
    <tableColumn id="6" xr3:uid="{0F4852F6-1014-485D-A9C3-64381B99781E}" name="Sector Level 4" dataDxfId="108"/>
    <tableColumn id="7" xr3:uid="{4569A3EA-E860-44EC-9C46-BB80A2E9041B}" name="Activity Level 1" dataDxfId="107"/>
    <tableColumn id="8" xr3:uid="{BFCEA6D2-5F5D-46D4-839C-44F7505C4796}" name="Activity Level 2" dataDxfId="106"/>
    <tableColumn id="9" xr3:uid="{BEF2BA2A-CA5E-4816-A736-E61E0E9049A7}" name="Activity Unit" dataDxfId="105"/>
    <tableColumn id="10" xr3:uid="{831E369E-EEDE-4C1F-9041-CC1AFA562C5E}" name="2000" dataDxfId="104"/>
    <tableColumn id="11" xr3:uid="{4D9FCD99-301A-4B55-ABAD-594A4680D018}" name="2001" dataDxfId="103"/>
    <tableColumn id="12" xr3:uid="{7D3EB570-E667-4F23-B99A-3834C73E9779}" name="2002" dataDxfId="102"/>
    <tableColumn id="13" xr3:uid="{5FD95C48-F01B-470C-A182-66475D7C8336}" name="2003" dataDxfId="101"/>
    <tableColumn id="14" xr3:uid="{772E7307-4E20-450A-935C-5BCF23144D40}" name="2004" dataDxfId="100"/>
    <tableColumn id="15" xr3:uid="{CD881F2A-66CD-428A-A71C-95D65D66FDF3}" name="2005" dataDxfId="99"/>
    <tableColumn id="16" xr3:uid="{F21E50ED-AB3D-4583-AC91-91C2774D0E18}" name="2006" dataDxfId="98"/>
    <tableColumn id="17" xr3:uid="{592CAA15-D5FC-4CD1-AF21-F3FF828363CA}" name="2007" dataDxfId="97"/>
    <tableColumn id="18" xr3:uid="{1C35E56B-FC68-45AE-B3CF-95DDD8328CB7}" name="2008" dataDxfId="96"/>
    <tableColumn id="19" xr3:uid="{9977B49C-C51A-4EC2-A576-CAD9801A8ADE}" name="2009" dataDxfId="95"/>
    <tableColumn id="20" xr3:uid="{9D76E287-2552-45AF-84E1-A3A3A93AECA2}" name="2010" dataDxfId="94"/>
    <tableColumn id="21" xr3:uid="{E07FE7BE-FF41-40FD-B417-DBDDCE7DD0F0}" name="2011" dataDxfId="93"/>
    <tableColumn id="22" xr3:uid="{7011DB72-B037-40A0-9221-28FDCDBA0582}" name="2012" dataDxfId="92"/>
    <tableColumn id="23" xr3:uid="{36E71E96-CC07-42DA-A7FA-7DCB693AE356}" name="2013" dataDxfId="91"/>
    <tableColumn id="24" xr3:uid="{46244E7E-EC2C-48D1-89A7-31364DAC2642}" name="2014" dataDxfId="90"/>
    <tableColumn id="25" xr3:uid="{199DB617-9EC4-42DD-B53E-7BEC65093BBC}" name="2015" dataDxfId="89"/>
    <tableColumn id="26" xr3:uid="{30C5738B-4C75-42E7-99FE-2AD379FB58BF}" name="2016" dataDxfId="88"/>
    <tableColumn id="27" xr3:uid="{381B2790-D79E-4088-A4EB-129760CF2E57}" name="2017" dataDxfId="87"/>
    <tableColumn id="28" xr3:uid="{CB2D28BF-22D2-47BB-B096-7CF98E702F50}" name="2018" dataDxfId="86"/>
    <tableColumn id="29" xr3:uid="{32297AB6-9CA3-4138-A849-0FCC8DD85B11}" name="2019" dataDxfId="85"/>
    <tableColumn id="30" xr3:uid="{A95BAE9E-BA35-4A0B-A916-35CA706E1DF0}" name="2020" dataDxfId="84"/>
    <tableColumn id="31" xr3:uid="{655AF920-13BE-4BF4-B6D8-B0F28964CA62}" name="2021" dataDxfId="83"/>
    <tableColumn id="32" xr3:uid="{C6BC2DA1-05F0-4253-BAF9-6AF8D069328E}" name="2022" dataDxfId="82" dataCellStyle="Note"/>
    <tableColumn id="34" xr3:uid="{9FEA7F57-9C9C-4877-B51A-B37377DA022B}" name="2023" dataDxfId="81"/>
    <tableColumn id="33" xr3:uid="{1606EFC2-2649-410C-855C-18F783B73BA9}" name="Sector Activity Code" dataDxfId="8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4AC72F7-059C-42D6-B3DA-3DC369C9800F}" name="ExcludedFuel2025ed" displayName="ExcludedFuel2025ed" ref="A4:AH14" totalsRowShown="0" headerRowDxfId="79" dataDxfId="77" headerRowBorderDxfId="78" tableBorderDxfId="76">
  <autoFilter ref="A4:AH14" xr:uid="{D4AC72F7-059C-42D6-B3DA-3DC369C9800F}"/>
  <sortState xmlns:xlrd2="http://schemas.microsoft.com/office/spreadsheetml/2017/richdata2" ref="A5:AH14">
    <sortCondition ref="C5:C14"/>
    <sortCondition ref="D5:D14"/>
    <sortCondition ref="E5:E14"/>
    <sortCondition ref="F5:F14"/>
    <sortCondition ref="G5:G14"/>
    <sortCondition ref="H5:H14"/>
  </sortState>
  <tableColumns count="34">
    <tableColumn id="1" xr3:uid="{1160343A-4346-4BBE-AC43-D6CC47EF8C7F}" name="Fuel Type" dataDxfId="75">
      <calculatedColumnFormula array="1">_xlfn.IFS(OR(H5={"Associated gas","Aviation gasoline","Catalyst coke","Coal","Crude oil","Distillate","Gasoline","Jet fuel","Kerosene","LPG","Lubricants","Natural gas","Other petroleum products","Petroleum coke","Petroleum feedstocks","Process gas","Propane","Residual fuel oil","Waste oil"}),"Fossil Fuel",OR(H5={"Alternative Jet Fuel","Biodiesel","Biomass","Biomass waste fuel","Biomethane","Digester gas","Ethanol","Landfill gas","Renewable Diesel","Wood (wet)"}),"Biofuel",OR(H5={"MSW","Refinery gas","Tires"}),"Partially Biogenic")</calculatedColumnFormula>
    </tableColumn>
    <tableColumn id="2" xr3:uid="{2C294F45-8CC7-4149-BE02-9E39C7BD4DAF}" name="IPCC Code" dataDxfId="74"/>
    <tableColumn id="3" xr3:uid="{09F58AB3-D35A-4347-8162-094057298686}" name="Sector Level 1" dataDxfId="73"/>
    <tableColumn id="4" xr3:uid="{B920B92E-9392-4593-894D-09A0E1EC15ED}" name="Sector Level 2" dataDxfId="72"/>
    <tableColumn id="5" xr3:uid="{2D547F22-F8EA-459E-A22A-1C81D64CE969}" name="Sector Level 3" dataDxfId="71"/>
    <tableColumn id="6" xr3:uid="{96E09AC2-CE57-4BCD-AF8F-463CFBBCB516}" name="Sector Level 4" dataDxfId="70"/>
    <tableColumn id="7" xr3:uid="{76221815-1A9B-43CF-B964-6B836ADD763A}" name="Activity Level 1" dataDxfId="69"/>
    <tableColumn id="8" xr3:uid="{A9400F21-10A3-4BDF-9D69-67A866D50326}" name="Activity Level 2" dataDxfId="68"/>
    <tableColumn id="9" xr3:uid="{1AE5BDB2-CD38-4BEF-BA1B-50A800E58685}" name="Activity Unit" dataDxfId="67"/>
    <tableColumn id="10" xr3:uid="{FACD8655-EAB8-470E-9706-42EE98822333}" name="2000" dataDxfId="66"/>
    <tableColumn id="11" xr3:uid="{F66A7AB4-B9D8-419E-B761-CDE25F1FD22E}" name="2001" dataDxfId="65"/>
    <tableColumn id="12" xr3:uid="{C1781559-43D3-4125-9CA2-320451F27671}" name="2002" dataDxfId="64"/>
    <tableColumn id="13" xr3:uid="{2945E86E-9868-4230-9762-F6907074F8B4}" name="2003" dataDxfId="63"/>
    <tableColumn id="14" xr3:uid="{EFE091DA-8BA2-4E47-B3EF-989B1FF28E33}" name="2004" dataDxfId="62"/>
    <tableColumn id="15" xr3:uid="{5C350EC2-FB27-4BFD-BFA7-D00A6781C583}" name="2005" dataDxfId="61"/>
    <tableColumn id="16" xr3:uid="{83E38CFC-FD12-4DDD-A152-C6F1961C83A7}" name="2006" dataDxfId="60"/>
    <tableColumn id="17" xr3:uid="{3891B0B8-FD8F-44E3-BDF1-2168A2ABB20A}" name="2007" dataDxfId="59"/>
    <tableColumn id="18" xr3:uid="{4A120A20-2399-4553-9F43-DB6F7065B309}" name="2008" dataDxfId="58"/>
    <tableColumn id="19" xr3:uid="{7D05B11F-23E2-4B7D-914A-A33936DE9390}" name="2009" dataDxfId="57"/>
    <tableColumn id="20" xr3:uid="{DF31C0C1-8F14-4CB5-9AEA-B8572CE17738}" name="2010" dataDxfId="56"/>
    <tableColumn id="21" xr3:uid="{EA5305BB-32C0-40DA-AA33-44432DCE7545}" name="2011" dataDxfId="55"/>
    <tableColumn id="22" xr3:uid="{24D1FBAC-2AAF-4C8F-9377-76D697AEA5F8}" name="2012" dataDxfId="54"/>
    <tableColumn id="23" xr3:uid="{28C3A82A-A91A-4CB7-8D7B-B5F7EFACF205}" name="2013" dataDxfId="53"/>
    <tableColumn id="24" xr3:uid="{8C236EFD-2A93-42F6-B2F0-F79B7E9ECC08}" name="2014" dataDxfId="52"/>
    <tableColumn id="25" xr3:uid="{B0A3B15E-8607-4A3A-A9A0-0F9C5D2FF5D5}" name="2015" dataDxfId="51"/>
    <tableColumn id="26" xr3:uid="{7928A144-15B1-4BD1-94A3-6506251C8658}" name="2016" dataDxfId="50"/>
    <tableColumn id="27" xr3:uid="{10A9890C-E73C-4B50-85F6-13D9C737E3C0}" name="2017" dataDxfId="49"/>
    <tableColumn id="28" xr3:uid="{E7EE582E-E367-4702-90B9-9562167D23F5}" name="2018" dataDxfId="48"/>
    <tableColumn id="29" xr3:uid="{2673521C-EA79-45F7-8C91-7EC7EDDF9E44}" name="2019" dataDxfId="47"/>
    <tableColumn id="30" xr3:uid="{742CCD04-CB4E-4893-AB8A-D692FBB6DA8C}" name="2020" dataDxfId="46"/>
    <tableColumn id="31" xr3:uid="{5A25ED3C-9D22-4DB8-9F52-8E46C8FEBA1A}" name="2021" dataDxfId="45"/>
    <tableColumn id="33" xr3:uid="{B3A71778-ADA9-412F-A0C0-FA70AA7304DD}" name="2022" dataDxfId="44"/>
    <tableColumn id="34" xr3:uid="{DD91CBFB-A1A9-471F-9B90-D29233459BE4}" name="2023" dataDxfId="43" dataCellStyle="Normal_A266FF2A662E84b639DA"/>
    <tableColumn id="32" xr3:uid="{3F8E9826-DBF2-422F-B606-C07791796389}" name="Sector Activity Code" dataDxfId="42"/>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7BB07B-B142-4751-8751-86D8DF7F8E72}" name="ExcludedHeat2025ed" displayName="ExcludedHeat2025ed" ref="A4:AH14" totalsRowShown="0" headerRowDxfId="41" dataDxfId="40" headerRowBorderDxfId="38" tableBorderDxfId="39" totalsRowBorderDxfId="37">
  <autoFilter ref="A4:AH14" xr:uid="{0EAC46BF-8DF8-4C93-8FE7-574F7A311AF3}"/>
  <sortState xmlns:xlrd2="http://schemas.microsoft.com/office/spreadsheetml/2017/richdata2" ref="A5:AH14">
    <sortCondition ref="C5:C14"/>
    <sortCondition ref="D5:D14"/>
    <sortCondition ref="E5:E14"/>
    <sortCondition ref="F5:F14"/>
    <sortCondition ref="G5:G14"/>
    <sortCondition ref="H5:H14"/>
  </sortState>
  <tableColumns count="34">
    <tableColumn id="1" xr3:uid="{550112CC-A09C-4168-996C-1D200292D517}" name="Fuel Type" dataDxfId="36" dataCellStyle="Normal_Out - Activity by sector &amp; Acti">
      <calculatedColumnFormula array="1">_xlfn.IFS(OR(H5={"Associated gas","Aviation gasoline","Catalyst coke","Coal","Crude oil","Distillate","Gasoline","Jet fuel","Kerosene","LPG","Lubricants","Natural gas","Other petroleum products","Petroleum coke","Petroleum feedstocks","Process gas","Propane","Residual fuel oil","Waste oil"}),"Fossil Fuel",OR(H5={"Alternative Jet Fuel","Biodiesel","Biomass","Biomass waste fuel","Biomethane","Digester gas","Ethanol","Landfill gas","Renewable Diesel","Wood (wet)"}),"Biofuel",OR(H5={"MSW","Refinery gas","Tires"}),"Partially Biogenic")</calculatedColumnFormula>
    </tableColumn>
    <tableColumn id="2" xr3:uid="{60273DF3-8A16-4693-A549-3A9A62C1BB63}" name="IPCC Code" dataDxfId="35" dataCellStyle="Normal_A266FF2A662E84b639DA"/>
    <tableColumn id="3" xr3:uid="{BFB7B052-F26B-40C3-89A2-D51E1977986A}" name="Sector Level 1" dataDxfId="34" dataCellStyle="Normal_A266FF2A662E84b639DA"/>
    <tableColumn id="4" xr3:uid="{2BF9DC88-1131-43B8-ADF2-DAD07D8B2E0E}" name="Sector Level 2" dataDxfId="33" dataCellStyle="Normal_A266FF2A662E84b639DA"/>
    <tableColumn id="5" xr3:uid="{C9D9306A-3A89-4E8A-8D56-DCEDA129B8D4}" name="Sector Level 3" dataDxfId="32" dataCellStyle="Normal_A266FF2A662E84b639DA"/>
    <tableColumn id="6" xr3:uid="{16DE715C-BB61-4FD4-848C-C9CA61238B84}" name="Sector Level 4" dataDxfId="31" dataCellStyle="Normal_A266FF2A662E84b639DA"/>
    <tableColumn id="7" xr3:uid="{C5DEE581-4A52-46B9-8DB6-F85B40CA1CFB}" name="Activity Level 1" dataDxfId="30" dataCellStyle="Normal_A266FF2A662E84b639DA"/>
    <tableColumn id="8" xr3:uid="{ED51AE1A-B52A-408F-8A72-9F35140E4F02}" name="Activity Level 2" dataDxfId="29" dataCellStyle="Normal_A266FF2A662E84b639DA"/>
    <tableColumn id="9" xr3:uid="{E4E1AD3B-8C17-48D7-9B92-8674CACDCD2C}" name="Activity Unit" dataDxfId="28"/>
    <tableColumn id="10" xr3:uid="{9D71D76F-6E81-4AC6-977B-FDED7A9603C1}" name="2000" dataDxfId="27"/>
    <tableColumn id="11" xr3:uid="{D747BC70-7033-42F6-9870-5CE16B2B8D27}" name="2001" dataDxfId="26"/>
    <tableColumn id="12" xr3:uid="{281A744E-9616-4328-A431-A173D2A15EE4}" name="2002" dataDxfId="25"/>
    <tableColumn id="13" xr3:uid="{20D7941B-516F-45EE-8B2F-9E8B9075451B}" name="2003" dataDxfId="24"/>
    <tableColumn id="14" xr3:uid="{376D5B22-A7A4-4078-A889-B52687643EFC}" name="2004" dataDxfId="23"/>
    <tableColumn id="15" xr3:uid="{4F65C9B9-12DB-41CF-B6B2-83FB7B28D2A4}" name="2005" dataDxfId="22"/>
    <tableColumn id="16" xr3:uid="{3A9DDD0E-7E9B-4377-8D43-37C0538EFCF3}" name="2006" dataDxfId="21"/>
    <tableColumn id="17" xr3:uid="{F65D3C59-DC0E-409A-B9AF-C4D543D2D904}" name="2007" dataDxfId="20"/>
    <tableColumn id="18" xr3:uid="{A66E60AB-81E2-42DA-BFE2-8A9E33E28742}" name="2008" dataDxfId="19"/>
    <tableColumn id="19" xr3:uid="{9D62B330-78CF-4DE1-9E58-00BAD24A81C0}" name="2009" dataDxfId="18"/>
    <tableColumn id="20" xr3:uid="{E07F2850-705C-4FBB-BC50-C614CEDBCB3B}" name="2010" dataDxfId="17"/>
    <tableColumn id="21" xr3:uid="{27186107-89C7-46CF-9BED-98F28303915C}" name="2011" dataDxfId="16"/>
    <tableColumn id="22" xr3:uid="{505E7545-8FA3-404D-A904-90BC376DAD03}" name="2012" dataDxfId="15"/>
    <tableColumn id="23" xr3:uid="{612B31DA-A4C5-49F0-8F6C-2B606D947B36}" name="2013" dataDxfId="14"/>
    <tableColumn id="24" xr3:uid="{8D3BE7A8-52D0-4D1E-8760-DE86EB94E460}" name="2014" dataDxfId="13"/>
    <tableColumn id="25" xr3:uid="{48730C04-FE14-47AF-8BBD-7CFBC2F670B6}" name="2015" dataDxfId="12"/>
    <tableColumn id="26" xr3:uid="{BB7693D8-E124-4A39-B6E5-4A0019FB4448}" name="2016" dataDxfId="11"/>
    <tableColumn id="27" xr3:uid="{C724DB5D-F15D-497B-8F3B-1215B6E8CB21}" name="2017" dataDxfId="10"/>
    <tableColumn id="28" xr3:uid="{B1182E5A-49E1-4174-9E60-D8B85EB4CD15}" name="2018" dataDxfId="9"/>
    <tableColumn id="29" xr3:uid="{B179624D-30DF-4389-B0CD-7B5F9FDBDDD0}" name="2019" dataDxfId="8"/>
    <tableColumn id="30" xr3:uid="{3CE5FD12-CA95-4A99-81EC-89C2721055E4}" name="2020" dataDxfId="7"/>
    <tableColumn id="31" xr3:uid="{CB693D32-A6B5-4747-9FAC-733C30F8006E}" name="2021" dataDxfId="6"/>
    <tableColumn id="33" xr3:uid="{2A3A5FA3-EE21-475E-A757-B44D98D8623C}" name="2022" dataDxfId="5"/>
    <tableColumn id="34" xr3:uid="{BFAA443D-1FC0-4E1B-ACBB-9C961D1861A1}" name="2023" dataDxfId="4"/>
    <tableColumn id="32" xr3:uid="{D3065234-7DEE-4E2A-8EA3-C3E049970BBF}" name="Sector Activity Code" dataDxfId="3"/>
  </tableColumns>
  <tableStyleInfo name="Table Style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ghg-inventory-data"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77BCA-EEB3-4E2E-B255-70848BFADB83}">
  <sheetPr>
    <tabColor rgb="FF0F5A7C"/>
  </sheetPr>
  <dimension ref="B1:B15"/>
  <sheetViews>
    <sheetView tabSelected="1" workbookViewId="0"/>
  </sheetViews>
  <sheetFormatPr defaultColWidth="9.140625" defaultRowHeight="12.75" x14ac:dyDescent="0.2"/>
  <cols>
    <col min="1" max="1" width="1.85546875" style="1" customWidth="1"/>
    <col min="2" max="2" width="116" style="1" customWidth="1"/>
    <col min="3" max="3" width="3.7109375" style="1" customWidth="1"/>
    <col min="4" max="16384" width="9.140625" style="1"/>
  </cols>
  <sheetData>
    <row r="1" spans="2:2" ht="13.5" thickBot="1" x14ac:dyDescent="0.25"/>
    <row r="2" spans="2:2" x14ac:dyDescent="0.2">
      <c r="B2" s="38"/>
    </row>
    <row r="3" spans="2:2" ht="21" customHeight="1" x14ac:dyDescent="0.2">
      <c r="B3" s="93" t="s">
        <v>497</v>
      </c>
    </row>
    <row r="4" spans="2:2" ht="24" customHeight="1" x14ac:dyDescent="0.2">
      <c r="B4" s="94" t="str">
        <f>'Included Fuel Quantity'!A1</f>
        <v>2025 Edition: 2000 to 2023 - Last updated on 11/4/2025</v>
      </c>
    </row>
    <row r="5" spans="2:2" ht="18.75" customHeight="1" x14ac:dyDescent="0.2">
      <c r="B5" s="95" t="s">
        <v>0</v>
      </c>
    </row>
    <row r="6" spans="2:2" ht="42.6" customHeight="1" x14ac:dyDescent="0.2">
      <c r="B6" s="11" t="s">
        <v>516</v>
      </c>
    </row>
    <row r="7" spans="2:2" ht="21" customHeight="1" thickBot="1" x14ac:dyDescent="0.25">
      <c r="B7" s="24" t="s">
        <v>517</v>
      </c>
    </row>
    <row r="8" spans="2:2" ht="157.5" thickBot="1" x14ac:dyDescent="0.25">
      <c r="B8" s="16" t="s">
        <v>525</v>
      </c>
    </row>
    <row r="9" spans="2:2" ht="15" thickBot="1" x14ac:dyDescent="0.25">
      <c r="B9" s="11" t="s">
        <v>524</v>
      </c>
    </row>
    <row r="10" spans="2:2" ht="57.75" thickBot="1" x14ac:dyDescent="0.3">
      <c r="B10" s="17" t="s">
        <v>526</v>
      </c>
    </row>
    <row r="11" spans="2:2" ht="15" thickBot="1" x14ac:dyDescent="0.3">
      <c r="B11" s="12" t="s">
        <v>527</v>
      </c>
    </row>
    <row r="12" spans="2:2" ht="128.25" x14ac:dyDescent="0.25">
      <c r="B12" s="13" t="s">
        <v>528</v>
      </c>
    </row>
    <row r="13" spans="2:2" ht="14.1" customHeight="1" x14ac:dyDescent="0.25">
      <c r="B13" s="14" t="s">
        <v>498</v>
      </c>
    </row>
    <row r="14" spans="2:2" ht="16.5" customHeight="1" x14ac:dyDescent="0.25">
      <c r="B14" s="18" t="s">
        <v>496</v>
      </c>
    </row>
    <row r="15" spans="2:2" ht="59.25" customHeight="1" x14ac:dyDescent="0.2">
      <c r="B15" s="15" t="s">
        <v>1</v>
      </c>
    </row>
  </sheetData>
  <hyperlinks>
    <hyperlink ref="B14" r:id="rId1" location="documentation" xr:uid="{337A0F42-067E-4223-9A75-BEB5D4F9F610}"/>
    <hyperlink ref="B7" r:id="rId2" location="data" xr:uid="{B78DEADA-DE21-4BB1-B406-BB8726BAC3A4}"/>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A1:AH286"/>
  <sheetViews>
    <sheetView zoomScaleNormal="100" workbookViewId="0"/>
  </sheetViews>
  <sheetFormatPr defaultRowHeight="15" x14ac:dyDescent="0.25"/>
  <cols>
    <col min="1" max="1" width="19.140625" customWidth="1"/>
    <col min="2" max="2" width="12.140625" customWidth="1"/>
    <col min="3" max="3" width="29.85546875" bestFit="1" customWidth="1"/>
    <col min="4" max="5" width="33.42578125" customWidth="1"/>
    <col min="6" max="6" width="22.42578125" customWidth="1"/>
    <col min="7" max="7" width="19.5703125" bestFit="1" customWidth="1"/>
    <col min="8" max="8" width="19.7109375" customWidth="1"/>
    <col min="9" max="9" width="11.28515625" customWidth="1"/>
    <col min="10" max="31" width="11" bestFit="1" customWidth="1"/>
    <col min="32" max="33" width="11" customWidth="1"/>
    <col min="34" max="34" width="27.140625" bestFit="1" customWidth="1"/>
  </cols>
  <sheetData>
    <row r="1" spans="1:34" x14ac:dyDescent="0.25">
      <c r="A1" s="82" t="s">
        <v>518</v>
      </c>
    </row>
    <row r="2" spans="1:34" x14ac:dyDescent="0.25">
      <c r="A2" s="82" t="s">
        <v>520</v>
      </c>
    </row>
    <row r="3" spans="1:34" x14ac:dyDescent="0.25">
      <c r="A3" s="82"/>
    </row>
    <row r="4" spans="1:34" s="92" customFormat="1" ht="27" customHeight="1" x14ac:dyDescent="0.25">
      <c r="A4" s="44" t="s">
        <v>2</v>
      </c>
      <c r="B4" s="45" t="s">
        <v>3</v>
      </c>
      <c r="C4" s="46" t="s">
        <v>4</v>
      </c>
      <c r="D4" s="46" t="s">
        <v>5</v>
      </c>
      <c r="E4" s="46" t="s">
        <v>6</v>
      </c>
      <c r="F4" s="46" t="s">
        <v>7</v>
      </c>
      <c r="G4" s="46" t="s">
        <v>8</v>
      </c>
      <c r="H4" s="46" t="s">
        <v>9</v>
      </c>
      <c r="I4" s="47" t="s">
        <v>10</v>
      </c>
      <c r="J4" s="48" t="s">
        <v>11</v>
      </c>
      <c r="K4" s="48" t="s">
        <v>12</v>
      </c>
      <c r="L4" s="48" t="s">
        <v>13</v>
      </c>
      <c r="M4" s="48" t="s">
        <v>14</v>
      </c>
      <c r="N4" s="48" t="s">
        <v>15</v>
      </c>
      <c r="O4" s="48" t="s">
        <v>16</v>
      </c>
      <c r="P4" s="48" t="s">
        <v>17</v>
      </c>
      <c r="Q4" s="48" t="s">
        <v>18</v>
      </c>
      <c r="R4" s="48" t="s">
        <v>19</v>
      </c>
      <c r="S4" s="48" t="s">
        <v>20</v>
      </c>
      <c r="T4" s="48" t="s">
        <v>21</v>
      </c>
      <c r="U4" s="48" t="s">
        <v>22</v>
      </c>
      <c r="V4" s="48" t="s">
        <v>23</v>
      </c>
      <c r="W4" s="58" t="s">
        <v>24</v>
      </c>
      <c r="X4" s="48" t="s">
        <v>25</v>
      </c>
      <c r="Y4" s="48" t="s">
        <v>26</v>
      </c>
      <c r="Z4" s="48" t="s">
        <v>27</v>
      </c>
      <c r="AA4" s="48" t="s">
        <v>28</v>
      </c>
      <c r="AB4" s="48" t="s">
        <v>29</v>
      </c>
      <c r="AC4" s="48" t="s">
        <v>30</v>
      </c>
      <c r="AD4" s="48" t="s">
        <v>31</v>
      </c>
      <c r="AE4" s="48" t="s">
        <v>32</v>
      </c>
      <c r="AF4" s="48" t="s">
        <v>495</v>
      </c>
      <c r="AG4" s="48" t="s">
        <v>515</v>
      </c>
      <c r="AH4" s="89" t="s">
        <v>33</v>
      </c>
    </row>
    <row r="5" spans="1:34" x14ac:dyDescent="0.25">
      <c r="A5" s="39" t="s">
        <v>34</v>
      </c>
      <c r="B5" s="40" t="s">
        <v>35</v>
      </c>
      <c r="C5" s="40" t="s">
        <v>499</v>
      </c>
      <c r="D5" s="40" t="s">
        <v>36</v>
      </c>
      <c r="E5" s="40" t="s">
        <v>37</v>
      </c>
      <c r="F5" s="40" t="s">
        <v>38</v>
      </c>
      <c r="G5" s="40" t="s">
        <v>39</v>
      </c>
      <c r="H5" s="40" t="s">
        <v>40</v>
      </c>
      <c r="I5" s="41" t="s">
        <v>41</v>
      </c>
      <c r="J5" s="42">
        <v>14921788874.6817</v>
      </c>
      <c r="K5" s="42">
        <v>12066443791.436399</v>
      </c>
      <c r="L5" s="42">
        <v>13059324574.2507</v>
      </c>
      <c r="M5" s="42">
        <v>16266869485.5476</v>
      </c>
      <c r="N5" s="42">
        <v>15692808904.2946</v>
      </c>
      <c r="O5" s="42">
        <v>11631612655.3244</v>
      </c>
      <c r="P5" s="42">
        <v>11639648988.621099</v>
      </c>
      <c r="Q5" s="42">
        <v>11834467904.778601</v>
      </c>
      <c r="R5" s="42">
        <v>11248904846.67</v>
      </c>
      <c r="S5" s="42">
        <v>10309053597.905199</v>
      </c>
      <c r="T5" s="42">
        <v>9010455695.0822506</v>
      </c>
      <c r="U5" s="42">
        <v>8882979193.4282398</v>
      </c>
      <c r="V5" s="42">
        <v>9055460924.7345695</v>
      </c>
      <c r="W5" s="42">
        <v>9317163987.5097008</v>
      </c>
      <c r="X5" s="42">
        <v>9289915477.5910606</v>
      </c>
      <c r="Y5" s="42">
        <v>9593728371.9510193</v>
      </c>
      <c r="Z5" s="42">
        <v>9882970163.7275791</v>
      </c>
      <c r="AA5" s="42">
        <v>8846580098.7591209</v>
      </c>
      <c r="AB5" s="42">
        <v>9233007927.9546108</v>
      </c>
      <c r="AC5" s="42">
        <v>8860808110.8401909</v>
      </c>
      <c r="AD5" s="42">
        <v>8688363788.9904308</v>
      </c>
      <c r="AE5" s="42">
        <v>9827475163.5516796</v>
      </c>
      <c r="AF5" s="43">
        <v>8283874519.1535902</v>
      </c>
      <c r="AG5" s="43">
        <v>7270626136.2259102</v>
      </c>
      <c r="AH5" s="41" t="s">
        <v>42</v>
      </c>
    </row>
    <row r="6" spans="1:34" x14ac:dyDescent="0.25">
      <c r="A6" s="19" t="s">
        <v>34</v>
      </c>
      <c r="B6" s="20" t="s">
        <v>35</v>
      </c>
      <c r="C6" s="20" t="s">
        <v>499</v>
      </c>
      <c r="D6" s="20" t="s">
        <v>36</v>
      </c>
      <c r="E6" s="20" t="s">
        <v>43</v>
      </c>
      <c r="F6" s="20" t="s">
        <v>38</v>
      </c>
      <c r="G6" s="20" t="s">
        <v>39</v>
      </c>
      <c r="H6" s="20" t="s">
        <v>40</v>
      </c>
      <c r="I6" s="21" t="s">
        <v>41</v>
      </c>
      <c r="J6" s="22">
        <v>1656498237.66044</v>
      </c>
      <c r="K6" s="22">
        <v>1374098819.9200101</v>
      </c>
      <c r="L6" s="22">
        <v>1342725199.9890399</v>
      </c>
      <c r="M6" s="22">
        <v>1263053777.72404</v>
      </c>
      <c r="N6" s="22">
        <v>1290891165.04158</v>
      </c>
      <c r="O6" s="22">
        <v>1184000114.34636</v>
      </c>
      <c r="P6" s="22">
        <v>1232431159.7968299</v>
      </c>
      <c r="Q6" s="22">
        <v>1452929768.38094</v>
      </c>
      <c r="R6" s="22">
        <v>1405604639.1393299</v>
      </c>
      <c r="S6" s="22">
        <v>1340793211.4421799</v>
      </c>
      <c r="T6" s="22">
        <v>1233353968.89342</v>
      </c>
      <c r="U6" s="22">
        <v>1356888038.0950899</v>
      </c>
      <c r="V6" s="22">
        <v>1396102278.27016</v>
      </c>
      <c r="W6" s="22">
        <v>1427046330.3069899</v>
      </c>
      <c r="X6" s="22">
        <v>1450803826.37674</v>
      </c>
      <c r="Y6" s="22">
        <v>1564931231.8926799</v>
      </c>
      <c r="Z6" s="22">
        <v>1477932665.70997</v>
      </c>
      <c r="AA6" s="22">
        <v>1464535401.0737</v>
      </c>
      <c r="AB6" s="22">
        <v>1469890748.3377199</v>
      </c>
      <c r="AC6" s="22">
        <v>1426059919.13059</v>
      </c>
      <c r="AD6" s="22">
        <v>1604195090.0840099</v>
      </c>
      <c r="AE6" s="22">
        <v>1662865580.5674701</v>
      </c>
      <c r="AF6" s="3">
        <v>1850678150.9257801</v>
      </c>
      <c r="AG6" s="3">
        <v>1789395679.0474801</v>
      </c>
      <c r="AH6" s="21" t="s">
        <v>44</v>
      </c>
    </row>
    <row r="7" spans="1:34" x14ac:dyDescent="0.25">
      <c r="A7" s="10" t="s">
        <v>45</v>
      </c>
      <c r="B7" s="2" t="s">
        <v>35</v>
      </c>
      <c r="C7" s="2" t="s">
        <v>499</v>
      </c>
      <c r="D7" s="2" t="s">
        <v>36</v>
      </c>
      <c r="E7" s="2" t="s">
        <v>46</v>
      </c>
      <c r="F7" s="2" t="s">
        <v>38</v>
      </c>
      <c r="G7" s="2" t="s">
        <v>39</v>
      </c>
      <c r="H7" s="2" t="s">
        <v>47</v>
      </c>
      <c r="I7" s="4" t="s">
        <v>48</v>
      </c>
      <c r="J7" s="3">
        <v>195423.268301576</v>
      </c>
      <c r="K7" s="3">
        <v>249456.69992636901</v>
      </c>
      <c r="L7" s="3">
        <v>353881.33527389797</v>
      </c>
      <c r="M7" s="3">
        <v>64297.730184273998</v>
      </c>
      <c r="N7" s="3">
        <v>114002.957480315</v>
      </c>
      <c r="O7" s="3">
        <v>189869.08994658501</v>
      </c>
      <c r="P7" s="3">
        <v>1595404.5172462701</v>
      </c>
      <c r="Q7" s="3">
        <v>1099139.02188823</v>
      </c>
      <c r="R7" s="3">
        <v>968467.71493222995</v>
      </c>
      <c r="S7" s="3">
        <v>388991.12650102703</v>
      </c>
      <c r="T7" s="3">
        <v>320239.12109993398</v>
      </c>
      <c r="U7" s="3">
        <v>846044.50433926901</v>
      </c>
      <c r="V7" s="3">
        <v>1265394.5937103501</v>
      </c>
      <c r="W7" s="3">
        <v>3689816.0004093801</v>
      </c>
      <c r="X7" s="3">
        <v>4775777.5198196899</v>
      </c>
      <c r="Y7" s="3">
        <v>9326009.5985737108</v>
      </c>
      <c r="Z7" s="3">
        <v>10491291.7006268</v>
      </c>
      <c r="AA7" s="3">
        <v>9377184.8344597109</v>
      </c>
      <c r="AB7" s="3">
        <v>11786080.582707601</v>
      </c>
      <c r="AC7" s="3">
        <v>12429705.295776499</v>
      </c>
      <c r="AD7" s="3">
        <v>15079723.0399768</v>
      </c>
      <c r="AE7" s="3">
        <v>17894194.5790461</v>
      </c>
      <c r="AF7" s="3">
        <v>18016456.816109501</v>
      </c>
      <c r="AG7" s="3">
        <v>16140349.6978947</v>
      </c>
      <c r="AH7" s="4" t="s">
        <v>49</v>
      </c>
    </row>
    <row r="8" spans="1:34" x14ac:dyDescent="0.25">
      <c r="A8" s="19" t="s">
        <v>34</v>
      </c>
      <c r="B8" s="20" t="s">
        <v>35</v>
      </c>
      <c r="C8" s="20" t="s">
        <v>499</v>
      </c>
      <c r="D8" s="20" t="s">
        <v>36</v>
      </c>
      <c r="E8" s="20" t="s">
        <v>46</v>
      </c>
      <c r="F8" s="20" t="s">
        <v>38</v>
      </c>
      <c r="G8" s="20" t="s">
        <v>39</v>
      </c>
      <c r="H8" s="20" t="s">
        <v>50</v>
      </c>
      <c r="I8" s="21" t="s">
        <v>48</v>
      </c>
      <c r="J8" s="22">
        <v>383846688.71426499</v>
      </c>
      <c r="K8" s="22">
        <v>397550624.75845498</v>
      </c>
      <c r="L8" s="22">
        <v>351379297.92047101</v>
      </c>
      <c r="M8" s="22">
        <v>276195748.27541399</v>
      </c>
      <c r="N8" s="22">
        <v>339579728.38575602</v>
      </c>
      <c r="O8" s="22">
        <v>318580870.368559</v>
      </c>
      <c r="P8" s="22">
        <v>354040591.15895498</v>
      </c>
      <c r="Q8" s="22">
        <v>271401857.971232</v>
      </c>
      <c r="R8" s="22">
        <v>339690943.71760398</v>
      </c>
      <c r="S8" s="22">
        <v>202663315.238015</v>
      </c>
      <c r="T8" s="22">
        <v>221216424.32523999</v>
      </c>
      <c r="U8" s="22">
        <v>254036449.973241</v>
      </c>
      <c r="V8" s="22">
        <v>230901979.65406299</v>
      </c>
      <c r="W8" s="22">
        <v>221363456.312684</v>
      </c>
      <c r="X8" s="22">
        <v>258945963.09663799</v>
      </c>
      <c r="Y8" s="22">
        <v>263751410.57547399</v>
      </c>
      <c r="Z8" s="22">
        <v>227033135.685424</v>
      </c>
      <c r="AA8" s="22">
        <v>192848586.29356</v>
      </c>
      <c r="AB8" s="22">
        <v>226992219.75703001</v>
      </c>
      <c r="AC8" s="22">
        <v>190954096.349843</v>
      </c>
      <c r="AD8" s="22">
        <v>171870670.64758801</v>
      </c>
      <c r="AE8" s="22">
        <v>179149068.94560501</v>
      </c>
      <c r="AF8" s="3">
        <v>154109289.3019</v>
      </c>
      <c r="AG8" s="3">
        <v>101634950.12081701</v>
      </c>
      <c r="AH8" s="21" t="s">
        <v>51</v>
      </c>
    </row>
    <row r="9" spans="1:34" x14ac:dyDescent="0.25">
      <c r="A9" s="10" t="s">
        <v>45</v>
      </c>
      <c r="B9" s="2" t="s">
        <v>35</v>
      </c>
      <c r="C9" s="2" t="s">
        <v>499</v>
      </c>
      <c r="D9" s="2" t="s">
        <v>36</v>
      </c>
      <c r="E9" s="2" t="s">
        <v>46</v>
      </c>
      <c r="F9" s="2" t="s">
        <v>38</v>
      </c>
      <c r="G9" s="2" t="s">
        <v>39</v>
      </c>
      <c r="H9" s="2" t="s">
        <v>52</v>
      </c>
      <c r="I9" s="4" t="s">
        <v>48</v>
      </c>
      <c r="J9" s="3">
        <v>134886.12915322199</v>
      </c>
      <c r="K9" s="3">
        <v>223289.77745602699</v>
      </c>
      <c r="L9" s="3">
        <v>279131.90395793499</v>
      </c>
      <c r="M9" s="3">
        <v>1672399.0253797399</v>
      </c>
      <c r="N9" s="3">
        <v>3197249.5263790698</v>
      </c>
      <c r="O9" s="3">
        <v>3388764</v>
      </c>
      <c r="P9" s="3">
        <v>3690249.3173392499</v>
      </c>
      <c r="Q9" s="3">
        <v>2099324.1227412899</v>
      </c>
      <c r="R9" s="3">
        <v>1199154.31612411</v>
      </c>
      <c r="S9" s="3">
        <v>1229392.15749263</v>
      </c>
      <c r="T9" s="3">
        <v>7002844.0430648597</v>
      </c>
      <c r="U9" s="3">
        <v>6529963.9281689404</v>
      </c>
      <c r="V9" s="3">
        <v>8878839.4164764192</v>
      </c>
      <c r="W9" s="3">
        <v>6086990.9171202704</v>
      </c>
      <c r="X9" s="3">
        <v>6531914.3160409601</v>
      </c>
      <c r="Y9" s="3">
        <v>397997.58511643298</v>
      </c>
      <c r="Z9" s="3">
        <v>190379.23223933001</v>
      </c>
      <c r="AA9" s="3">
        <v>219168.014778763</v>
      </c>
      <c r="AB9" s="3">
        <v>87186.554233031493</v>
      </c>
      <c r="AC9" s="3">
        <v>130272.380089221</v>
      </c>
      <c r="AD9" s="3">
        <v>197624.45502772101</v>
      </c>
      <c r="AE9" s="3">
        <v>118788.762507839</v>
      </c>
      <c r="AF9" s="3">
        <v>231834.701590832</v>
      </c>
      <c r="AG9" s="3">
        <v>174891.694893015</v>
      </c>
      <c r="AH9" s="4" t="s">
        <v>53</v>
      </c>
    </row>
    <row r="10" spans="1:34" x14ac:dyDescent="0.25">
      <c r="A10" s="19" t="s">
        <v>34</v>
      </c>
      <c r="B10" s="20" t="s">
        <v>35</v>
      </c>
      <c r="C10" s="20" t="s">
        <v>499</v>
      </c>
      <c r="D10" s="20" t="s">
        <v>36</v>
      </c>
      <c r="E10" s="20" t="s">
        <v>46</v>
      </c>
      <c r="F10" s="20" t="s">
        <v>38</v>
      </c>
      <c r="G10" s="20" t="s">
        <v>39</v>
      </c>
      <c r="H10" s="20" t="s">
        <v>54</v>
      </c>
      <c r="I10" s="21" t="s">
        <v>48</v>
      </c>
      <c r="J10" s="22">
        <v>34612113.870846801</v>
      </c>
      <c r="K10" s="22">
        <v>42529710.222544</v>
      </c>
      <c r="L10" s="22">
        <v>45347868.096042097</v>
      </c>
      <c r="M10" s="22">
        <v>45237600.974620298</v>
      </c>
      <c r="N10" s="22">
        <v>56332750.473620899</v>
      </c>
      <c r="O10" s="22">
        <v>56063236</v>
      </c>
      <c r="P10" s="22">
        <v>60938750.682660699</v>
      </c>
      <c r="Q10" s="22">
        <v>34604675.877258703</v>
      </c>
      <c r="R10" s="22">
        <v>17835845.6838759</v>
      </c>
      <c r="S10" s="22">
        <v>17975607.8425074</v>
      </c>
      <c r="T10" s="22">
        <v>64485155.9569351</v>
      </c>
      <c r="U10" s="22">
        <v>54914402.014280699</v>
      </c>
      <c r="V10" s="22">
        <v>81031851.682063803</v>
      </c>
      <c r="W10" s="22">
        <v>52952684.768416099</v>
      </c>
      <c r="X10" s="22">
        <v>52632898.289037898</v>
      </c>
      <c r="Y10" s="22">
        <v>3450580.4950365298</v>
      </c>
      <c r="Z10" s="22">
        <v>1671790.7328457399</v>
      </c>
      <c r="AA10" s="22">
        <v>1938455.3705063299</v>
      </c>
      <c r="AB10" s="22">
        <v>758893.16502947395</v>
      </c>
      <c r="AC10" s="22">
        <v>1160803.6290454799</v>
      </c>
      <c r="AD10" s="22">
        <v>1754999.0478203399</v>
      </c>
      <c r="AE10" s="22">
        <v>1058569.0562297499</v>
      </c>
      <c r="AF10" s="3">
        <v>2011062.3673007099</v>
      </c>
      <c r="AG10" s="3">
        <v>1543768.1702610101</v>
      </c>
      <c r="AH10" s="21" t="s">
        <v>55</v>
      </c>
    </row>
    <row r="11" spans="1:34" x14ac:dyDescent="0.25">
      <c r="A11" s="19" t="s">
        <v>34</v>
      </c>
      <c r="B11" s="20" t="s">
        <v>35</v>
      </c>
      <c r="C11" s="20" t="s">
        <v>499</v>
      </c>
      <c r="D11" s="20" t="s">
        <v>36</v>
      </c>
      <c r="E11" s="20" t="s">
        <v>46</v>
      </c>
      <c r="F11" s="20" t="s">
        <v>38</v>
      </c>
      <c r="G11" s="20" t="s">
        <v>39</v>
      </c>
      <c r="H11" s="20" t="s">
        <v>56</v>
      </c>
      <c r="I11" s="21" t="s">
        <v>48</v>
      </c>
      <c r="J11" s="22">
        <v>644365.93700932898</v>
      </c>
      <c r="K11" s="22">
        <v>481917.45792198501</v>
      </c>
      <c r="L11" s="22">
        <v>285560.92324208299</v>
      </c>
      <c r="M11" s="22">
        <v>350901.68702734099</v>
      </c>
      <c r="N11" s="22">
        <v>486975.96422582399</v>
      </c>
      <c r="O11" s="22">
        <v>470791.24579124601</v>
      </c>
      <c r="P11" s="22">
        <v>737186.22300058405</v>
      </c>
      <c r="Q11" s="22">
        <v>350403.55465564301</v>
      </c>
      <c r="R11" s="22">
        <v>191253.46845216601</v>
      </c>
      <c r="S11" s="22">
        <v>339140.47677967499</v>
      </c>
      <c r="T11" s="22">
        <v>356472.38594193402</v>
      </c>
      <c r="U11" s="22">
        <v>163484.395368453</v>
      </c>
      <c r="V11" s="22">
        <v>105486.399262333</v>
      </c>
      <c r="W11" s="22">
        <v>37118.437118437098</v>
      </c>
      <c r="X11" s="22">
        <v>31048.5133020344</v>
      </c>
      <c r="Y11" s="22">
        <v>26415.094339622599</v>
      </c>
      <c r="Z11" s="22">
        <v>102730.467693971</v>
      </c>
      <c r="AA11" s="22">
        <v>21256.038647343001</v>
      </c>
      <c r="AB11" s="22">
        <v>12839.506172839499</v>
      </c>
      <c r="AC11" s="22">
        <v>19373.219373219399</v>
      </c>
      <c r="AD11" s="22">
        <v>83720.930232558094</v>
      </c>
      <c r="AE11" s="22">
        <v>33314.721756932799</v>
      </c>
      <c r="AF11" s="22">
        <v>23320.305229852998</v>
      </c>
      <c r="AG11" s="3">
        <v>96612.693095105205</v>
      </c>
      <c r="AH11" s="21" t="s">
        <v>57</v>
      </c>
    </row>
    <row r="12" spans="1:34" x14ac:dyDescent="0.25">
      <c r="A12" s="19" t="s">
        <v>34</v>
      </c>
      <c r="B12" s="20" t="s">
        <v>35</v>
      </c>
      <c r="C12" s="20" t="s">
        <v>499</v>
      </c>
      <c r="D12" s="20" t="s">
        <v>36</v>
      </c>
      <c r="E12" s="20" t="s">
        <v>46</v>
      </c>
      <c r="F12" s="20" t="s">
        <v>38</v>
      </c>
      <c r="G12" s="20" t="s">
        <v>39</v>
      </c>
      <c r="H12" s="20" t="s">
        <v>40</v>
      </c>
      <c r="I12" s="21" t="s">
        <v>41</v>
      </c>
      <c r="J12" s="22">
        <v>32797635.893110801</v>
      </c>
      <c r="K12" s="22">
        <v>30044953.1530931</v>
      </c>
      <c r="L12" s="22">
        <v>29528642.922235198</v>
      </c>
      <c r="M12" s="22">
        <v>28698623.654318001</v>
      </c>
      <c r="N12" s="22">
        <v>30858135.6387146</v>
      </c>
      <c r="O12" s="22">
        <v>28895916.7175516</v>
      </c>
      <c r="P12" s="22">
        <v>29235349.497178499</v>
      </c>
      <c r="Q12" s="22">
        <v>28934659.7503349</v>
      </c>
      <c r="R12" s="22">
        <v>29560012.0878652</v>
      </c>
      <c r="S12" s="22">
        <v>30127025.950829599</v>
      </c>
      <c r="T12" s="22">
        <v>26595392.151707899</v>
      </c>
      <c r="U12" s="22">
        <v>27266767.778544001</v>
      </c>
      <c r="V12" s="22">
        <v>66596125.984651998</v>
      </c>
      <c r="W12" s="22">
        <v>117940163.494573</v>
      </c>
      <c r="X12" s="22">
        <v>116489415.247346</v>
      </c>
      <c r="Y12" s="22">
        <v>118836189.857585</v>
      </c>
      <c r="Z12" s="22">
        <v>154604573.094118</v>
      </c>
      <c r="AA12" s="22">
        <v>148937846.091892</v>
      </c>
      <c r="AB12" s="22">
        <v>162133491.77359301</v>
      </c>
      <c r="AC12" s="22">
        <v>164941659.61578399</v>
      </c>
      <c r="AD12" s="22">
        <v>394232398.91081601</v>
      </c>
      <c r="AE12" s="22">
        <v>692453867.75536704</v>
      </c>
      <c r="AF12" s="3">
        <v>475796561.41374999</v>
      </c>
      <c r="AG12" s="3">
        <v>357880761.22302097</v>
      </c>
      <c r="AH12" s="21" t="s">
        <v>58</v>
      </c>
    </row>
    <row r="13" spans="1:34" x14ac:dyDescent="0.25">
      <c r="A13" s="10" t="s">
        <v>45</v>
      </c>
      <c r="B13" s="2" t="s">
        <v>35</v>
      </c>
      <c r="C13" s="2" t="s">
        <v>499</v>
      </c>
      <c r="D13" s="2" t="s">
        <v>36</v>
      </c>
      <c r="E13" s="2" t="s">
        <v>46</v>
      </c>
      <c r="F13" s="2" t="s">
        <v>38</v>
      </c>
      <c r="G13" s="2" t="s">
        <v>39</v>
      </c>
      <c r="H13" s="2" t="s">
        <v>501</v>
      </c>
      <c r="I13" s="4" t="s">
        <v>48</v>
      </c>
      <c r="J13" s="3"/>
      <c r="K13" s="3"/>
      <c r="L13" s="3"/>
      <c r="M13" s="3"/>
      <c r="N13" s="3"/>
      <c r="O13" s="3"/>
      <c r="P13" s="3"/>
      <c r="Q13" s="3"/>
      <c r="R13" s="3"/>
      <c r="S13" s="3"/>
      <c r="T13" s="3">
        <v>116879.592806677</v>
      </c>
      <c r="U13" s="3">
        <v>121700.491692649</v>
      </c>
      <c r="V13" s="3">
        <v>558388.38472270104</v>
      </c>
      <c r="W13" s="3">
        <v>7203261.1346578104</v>
      </c>
      <c r="X13" s="3">
        <v>8067924.4000786804</v>
      </c>
      <c r="Y13" s="3">
        <v>12180628.995633099</v>
      </c>
      <c r="Z13" s="3">
        <v>16420822.335460201</v>
      </c>
      <c r="AA13" s="3">
        <v>18529627.5521992</v>
      </c>
      <c r="AB13" s="3">
        <v>24512610.963003699</v>
      </c>
      <c r="AC13" s="3">
        <v>36301551.371399499</v>
      </c>
      <c r="AD13" s="3">
        <v>33334599.649483498</v>
      </c>
      <c r="AE13" s="3">
        <v>58049649.987111099</v>
      </c>
      <c r="AF13" s="3">
        <v>88349254.979935303</v>
      </c>
      <c r="AG13" s="3">
        <v>112260377.137779</v>
      </c>
      <c r="AH13" s="4" t="s">
        <v>59</v>
      </c>
    </row>
    <row r="14" spans="1:34" x14ac:dyDescent="0.25">
      <c r="A14" s="10" t="s">
        <v>45</v>
      </c>
      <c r="B14" s="2" t="s">
        <v>60</v>
      </c>
      <c r="C14" s="2" t="s">
        <v>61</v>
      </c>
      <c r="D14" s="2" t="s">
        <v>62</v>
      </c>
      <c r="E14" s="2" t="s">
        <v>63</v>
      </c>
      <c r="F14" s="2" t="s">
        <v>38</v>
      </c>
      <c r="G14" s="2" t="s">
        <v>39</v>
      </c>
      <c r="H14" s="2" t="s">
        <v>47</v>
      </c>
      <c r="I14" s="4" t="s">
        <v>48</v>
      </c>
      <c r="J14" s="3">
        <v>3.1379635642173702</v>
      </c>
      <c r="K14" s="3">
        <v>3.3486481128013099</v>
      </c>
      <c r="L14" s="3">
        <v>0.67132451720153996</v>
      </c>
      <c r="M14" s="3">
        <v>0.97538799411530597</v>
      </c>
      <c r="N14" s="3">
        <v>3.39938789139946</v>
      </c>
      <c r="O14" s="3">
        <v>10.7399167775244</v>
      </c>
      <c r="P14" s="3">
        <v>94.740008178270998</v>
      </c>
      <c r="Q14" s="3">
        <v>60.960674727652503</v>
      </c>
      <c r="R14" s="3">
        <v>73.594322760975203</v>
      </c>
      <c r="S14" s="3">
        <v>47.842551406610099</v>
      </c>
      <c r="T14" s="3">
        <v>14.9255090873031</v>
      </c>
      <c r="U14" s="3">
        <v>28.239985085748799</v>
      </c>
      <c r="V14" s="3">
        <v>64.659554184461001</v>
      </c>
      <c r="W14" s="3">
        <v>302.33655690775203</v>
      </c>
      <c r="X14" s="3">
        <v>177.626301235049</v>
      </c>
      <c r="Y14" s="3">
        <v>165.87035482679201</v>
      </c>
      <c r="Z14" s="3">
        <v>262.85153339876098</v>
      </c>
      <c r="AA14" s="3">
        <v>206.85720444606099</v>
      </c>
      <c r="AB14" s="3">
        <v>113.84483167303399</v>
      </c>
      <c r="AC14" s="3">
        <v>356.13870186474901</v>
      </c>
      <c r="AD14" s="3">
        <v>232.37881047746899</v>
      </c>
      <c r="AE14" s="3">
        <v>93.485477808298498</v>
      </c>
      <c r="AF14" s="3">
        <v>29.050450220114499</v>
      </c>
      <c r="AG14" s="3">
        <v>179.589608434155</v>
      </c>
      <c r="AH14" s="4" t="s">
        <v>64</v>
      </c>
    </row>
    <row r="15" spans="1:34" x14ac:dyDescent="0.25">
      <c r="A15" s="10" t="s">
        <v>45</v>
      </c>
      <c r="B15" s="2" t="s">
        <v>60</v>
      </c>
      <c r="C15" s="2" t="s">
        <v>61</v>
      </c>
      <c r="D15" s="2" t="s">
        <v>62</v>
      </c>
      <c r="E15" s="2" t="s">
        <v>63</v>
      </c>
      <c r="F15" s="2" t="s">
        <v>38</v>
      </c>
      <c r="G15" s="2" t="s">
        <v>39</v>
      </c>
      <c r="H15" s="2" t="s">
        <v>65</v>
      </c>
      <c r="I15" s="4" t="s">
        <v>41</v>
      </c>
      <c r="J15" s="3"/>
      <c r="K15" s="3"/>
      <c r="L15" s="3"/>
      <c r="M15" s="3"/>
      <c r="N15" s="3"/>
      <c r="O15" s="3"/>
      <c r="P15" s="3"/>
      <c r="Q15" s="3"/>
      <c r="R15" s="3"/>
      <c r="S15" s="3"/>
      <c r="T15" s="3"/>
      <c r="U15" s="3"/>
      <c r="V15" s="3">
        <v>283819955.39542401</v>
      </c>
      <c r="W15" s="3">
        <v>210102139.483502</v>
      </c>
      <c r="X15" s="3">
        <v>161394951.88809001</v>
      </c>
      <c r="Y15" s="3">
        <v>183160340.729482</v>
      </c>
      <c r="Z15" s="3">
        <v>168275700.510582</v>
      </c>
      <c r="AA15" s="3">
        <v>23139220.4789338</v>
      </c>
      <c r="AB15" s="3"/>
      <c r="AC15" s="3"/>
      <c r="AD15" s="3"/>
      <c r="AE15" s="3"/>
      <c r="AF15" s="3"/>
      <c r="AG15" s="3"/>
      <c r="AH15" s="4" t="s">
        <v>66</v>
      </c>
    </row>
    <row r="16" spans="1:34" x14ac:dyDescent="0.25">
      <c r="A16" s="10" t="s">
        <v>34</v>
      </c>
      <c r="B16" s="2" t="s">
        <v>60</v>
      </c>
      <c r="C16" s="2" t="s">
        <v>61</v>
      </c>
      <c r="D16" s="2" t="s">
        <v>62</v>
      </c>
      <c r="E16" s="2" t="s">
        <v>63</v>
      </c>
      <c r="F16" s="2" t="s">
        <v>38</v>
      </c>
      <c r="G16" s="2" t="s">
        <v>39</v>
      </c>
      <c r="H16" s="2" t="s">
        <v>67</v>
      </c>
      <c r="I16" s="4" t="s">
        <v>48</v>
      </c>
      <c r="J16" s="3"/>
      <c r="K16" s="3"/>
      <c r="L16" s="3"/>
      <c r="M16" s="3"/>
      <c r="N16" s="3"/>
      <c r="O16" s="3">
        <v>18.768115942028999</v>
      </c>
      <c r="P16" s="3">
        <v>196.81159420289799</v>
      </c>
      <c r="Q16" s="3">
        <v>1179782.60869565</v>
      </c>
      <c r="R16" s="3"/>
      <c r="S16" s="3">
        <v>94.202898550724598</v>
      </c>
      <c r="T16" s="3">
        <v>79.710144927536206</v>
      </c>
      <c r="U16" s="3"/>
      <c r="V16" s="3"/>
      <c r="W16" s="3"/>
      <c r="X16" s="3"/>
      <c r="Y16" s="3"/>
      <c r="Z16" s="3"/>
      <c r="AA16" s="3"/>
      <c r="AB16" s="3"/>
      <c r="AC16" s="3"/>
      <c r="AD16" s="3"/>
      <c r="AE16" s="3"/>
      <c r="AF16" s="3"/>
      <c r="AG16" s="3"/>
      <c r="AH16" s="4" t="s">
        <v>68</v>
      </c>
    </row>
    <row r="17" spans="1:34" x14ac:dyDescent="0.25">
      <c r="A17" s="10" t="s">
        <v>45</v>
      </c>
      <c r="B17" s="2" t="s">
        <v>60</v>
      </c>
      <c r="C17" s="2" t="s">
        <v>61</v>
      </c>
      <c r="D17" s="2" t="s">
        <v>62</v>
      </c>
      <c r="E17" s="2" t="s">
        <v>63</v>
      </c>
      <c r="F17" s="2" t="s">
        <v>38</v>
      </c>
      <c r="G17" s="2" t="s">
        <v>39</v>
      </c>
      <c r="H17" s="2" t="s">
        <v>69</v>
      </c>
      <c r="I17" s="4" t="s">
        <v>41</v>
      </c>
      <c r="J17" s="3">
        <v>385913198.57312697</v>
      </c>
      <c r="K17" s="3">
        <v>184159334.126041</v>
      </c>
      <c r="L17" s="3">
        <v>178948870.39239001</v>
      </c>
      <c r="M17" s="3">
        <v>179518430.439953</v>
      </c>
      <c r="N17" s="3">
        <v>590602627.82402003</v>
      </c>
      <c r="O17" s="3">
        <v>862401545.77883804</v>
      </c>
      <c r="P17" s="3">
        <v>935593816.88466501</v>
      </c>
      <c r="Q17" s="3">
        <v>1250589774.07847</v>
      </c>
      <c r="R17" s="3">
        <v>1066135552.9132</v>
      </c>
      <c r="S17" s="3">
        <v>619909437.24657202</v>
      </c>
      <c r="T17" s="3">
        <v>29472674.3119139</v>
      </c>
      <c r="U17" s="3">
        <v>784702955.95905602</v>
      </c>
      <c r="V17" s="3">
        <v>306706000</v>
      </c>
      <c r="W17" s="3">
        <v>291295000</v>
      </c>
      <c r="X17" s="3">
        <v>222354000</v>
      </c>
      <c r="Y17" s="3">
        <v>99393000</v>
      </c>
      <c r="Z17" s="3">
        <v>181606000</v>
      </c>
      <c r="AA17" s="3">
        <v>182200000</v>
      </c>
      <c r="AB17" s="3">
        <v>189495000</v>
      </c>
      <c r="AC17" s="3">
        <v>262311000</v>
      </c>
      <c r="AD17" s="3">
        <v>287856000</v>
      </c>
      <c r="AE17" s="3">
        <v>358995000</v>
      </c>
      <c r="AF17" s="3">
        <v>354930000</v>
      </c>
      <c r="AG17" s="3">
        <v>426857000</v>
      </c>
      <c r="AH17" s="4" t="s">
        <v>70</v>
      </c>
    </row>
    <row r="18" spans="1:34" x14ac:dyDescent="0.25">
      <c r="A18" s="10" t="s">
        <v>34</v>
      </c>
      <c r="B18" s="2" t="s">
        <v>60</v>
      </c>
      <c r="C18" s="2" t="s">
        <v>61</v>
      </c>
      <c r="D18" s="2" t="s">
        <v>62</v>
      </c>
      <c r="E18" s="2" t="s">
        <v>63</v>
      </c>
      <c r="F18" s="2" t="s">
        <v>38</v>
      </c>
      <c r="G18" s="2" t="s">
        <v>39</v>
      </c>
      <c r="H18" s="2" t="s">
        <v>50</v>
      </c>
      <c r="I18" s="4" t="s">
        <v>48</v>
      </c>
      <c r="J18" s="3">
        <v>6163.52870310244</v>
      </c>
      <c r="K18" s="3">
        <v>5336.6261548931097</v>
      </c>
      <c r="L18" s="3">
        <v>666.57807015592198</v>
      </c>
      <c r="M18" s="3">
        <v>4189.8526763145601</v>
      </c>
      <c r="N18" s="3">
        <v>10125.730440270199</v>
      </c>
      <c r="O18" s="3">
        <v>18020.4794557776</v>
      </c>
      <c r="P18" s="3">
        <v>21024.015000116498</v>
      </c>
      <c r="Q18" s="3">
        <v>15052.545724236101</v>
      </c>
      <c r="R18" s="3">
        <v>25813.276545499499</v>
      </c>
      <c r="S18" s="3">
        <v>24925.838706717001</v>
      </c>
      <c r="T18" s="3">
        <v>10310.3198016107</v>
      </c>
      <c r="U18" s="3">
        <v>8479.4423008320791</v>
      </c>
      <c r="V18" s="3">
        <v>11798.7062209298</v>
      </c>
      <c r="W18" s="3">
        <v>18138.103688463401</v>
      </c>
      <c r="X18" s="3">
        <v>9631.0210125407793</v>
      </c>
      <c r="Y18" s="3">
        <v>4691.02455833967</v>
      </c>
      <c r="Z18" s="3">
        <v>5688.1468507521604</v>
      </c>
      <c r="AA18" s="3">
        <v>4254.1679775217099</v>
      </c>
      <c r="AB18" s="3">
        <v>2192.5771564163801</v>
      </c>
      <c r="AC18" s="3">
        <v>5471.2595650113499</v>
      </c>
      <c r="AD18" s="3">
        <v>2648.5302080928</v>
      </c>
      <c r="AE18" s="3">
        <v>935.93686127137903</v>
      </c>
      <c r="AF18" s="3">
        <v>248.49193617909401</v>
      </c>
      <c r="AG18" s="3">
        <v>1130.8665076694799</v>
      </c>
      <c r="AH18" s="4" t="s">
        <v>71</v>
      </c>
    </row>
    <row r="19" spans="1:34" x14ac:dyDescent="0.25">
      <c r="A19" s="10" t="s">
        <v>34</v>
      </c>
      <c r="B19" s="2" t="s">
        <v>60</v>
      </c>
      <c r="C19" s="2" t="s">
        <v>61</v>
      </c>
      <c r="D19" s="2" t="s">
        <v>62</v>
      </c>
      <c r="E19" s="2" t="s">
        <v>63</v>
      </c>
      <c r="F19" s="2" t="s">
        <v>38</v>
      </c>
      <c r="G19" s="2" t="s">
        <v>39</v>
      </c>
      <c r="H19" s="2" t="s">
        <v>72</v>
      </c>
      <c r="I19" s="4" t="s">
        <v>48</v>
      </c>
      <c r="J19" s="3">
        <v>7051.8518518518804</v>
      </c>
      <c r="K19" s="3"/>
      <c r="L19" s="3"/>
      <c r="M19" s="3"/>
      <c r="N19" s="3">
        <v>1425.18518518518</v>
      </c>
      <c r="O19" s="3">
        <v>6332.9629629629699</v>
      </c>
      <c r="P19" s="3"/>
      <c r="Q19" s="3"/>
      <c r="R19" s="3"/>
      <c r="S19" s="3"/>
      <c r="T19" s="3"/>
      <c r="U19" s="3"/>
      <c r="V19" s="3"/>
      <c r="W19" s="3"/>
      <c r="X19" s="3"/>
      <c r="Y19" s="3"/>
      <c r="Z19" s="3"/>
      <c r="AA19" s="3"/>
      <c r="AB19" s="3"/>
      <c r="AC19" s="3"/>
      <c r="AD19" s="3"/>
      <c r="AE19" s="3"/>
      <c r="AF19" s="3"/>
      <c r="AG19" s="3"/>
      <c r="AH19" s="4" t="s">
        <v>73</v>
      </c>
    </row>
    <row r="20" spans="1:34" x14ac:dyDescent="0.25">
      <c r="A20" s="10" t="s">
        <v>34</v>
      </c>
      <c r="B20" s="2" t="s">
        <v>60</v>
      </c>
      <c r="C20" s="2" t="s">
        <v>61</v>
      </c>
      <c r="D20" s="2" t="s">
        <v>62</v>
      </c>
      <c r="E20" s="2" t="s">
        <v>63</v>
      </c>
      <c r="F20" s="2" t="s">
        <v>38</v>
      </c>
      <c r="G20" s="2" t="s">
        <v>39</v>
      </c>
      <c r="H20" s="2" t="s">
        <v>56</v>
      </c>
      <c r="I20" s="4" t="s">
        <v>48</v>
      </c>
      <c r="J20" s="3"/>
      <c r="K20" s="3"/>
      <c r="L20" s="3"/>
      <c r="M20" s="3"/>
      <c r="N20" s="3"/>
      <c r="O20" s="3">
        <v>235.399375110953</v>
      </c>
      <c r="P20" s="3"/>
      <c r="Q20" s="3"/>
      <c r="R20" s="3"/>
      <c r="S20" s="3"/>
      <c r="T20" s="3"/>
      <c r="U20" s="3"/>
      <c r="V20" s="3"/>
      <c r="W20" s="3"/>
      <c r="X20" s="3"/>
      <c r="Y20" s="3"/>
      <c r="Z20" s="3"/>
      <c r="AA20" s="3"/>
      <c r="AB20" s="3"/>
      <c r="AC20" s="3"/>
      <c r="AD20" s="3"/>
      <c r="AE20" s="3"/>
      <c r="AF20" s="3"/>
      <c r="AG20" s="3"/>
      <c r="AH20" s="4" t="s">
        <v>74</v>
      </c>
    </row>
    <row r="21" spans="1:34" x14ac:dyDescent="0.25">
      <c r="A21" s="10" t="s">
        <v>45</v>
      </c>
      <c r="B21" s="2" t="s">
        <v>60</v>
      </c>
      <c r="C21" s="2" t="s">
        <v>61</v>
      </c>
      <c r="D21" s="2" t="s">
        <v>62</v>
      </c>
      <c r="E21" s="2" t="s">
        <v>63</v>
      </c>
      <c r="F21" s="2" t="s">
        <v>38</v>
      </c>
      <c r="G21" s="2" t="s">
        <v>39</v>
      </c>
      <c r="H21" s="2" t="s">
        <v>75</v>
      </c>
      <c r="I21" s="4" t="s">
        <v>41</v>
      </c>
      <c r="J21" s="3">
        <v>100239001.189061</v>
      </c>
      <c r="K21" s="3"/>
      <c r="L21" s="3"/>
      <c r="M21" s="3"/>
      <c r="N21" s="3"/>
      <c r="O21" s="3">
        <v>251896420.927468</v>
      </c>
      <c r="P21" s="3">
        <v>467407621.87871498</v>
      </c>
      <c r="Q21" s="3">
        <v>294047562.42568398</v>
      </c>
      <c r="R21" s="3">
        <v>251405469.67895401</v>
      </c>
      <c r="S21" s="3">
        <v>78790880.354306906</v>
      </c>
      <c r="T21" s="3">
        <v>139840474.50293699</v>
      </c>
      <c r="U21" s="3">
        <v>330819231.49563199</v>
      </c>
      <c r="V21" s="3"/>
      <c r="W21" s="3"/>
      <c r="X21" s="3"/>
      <c r="Y21" s="3"/>
      <c r="Z21" s="3">
        <v>2923000</v>
      </c>
      <c r="AA21" s="3">
        <v>2011000</v>
      </c>
      <c r="AB21" s="3"/>
      <c r="AC21" s="3">
        <v>4558000</v>
      </c>
      <c r="AD21" s="3">
        <v>3411000</v>
      </c>
      <c r="AE21" s="3">
        <v>5849000</v>
      </c>
      <c r="AF21" s="3">
        <v>15343000</v>
      </c>
      <c r="AG21" s="3">
        <v>10371000</v>
      </c>
      <c r="AH21" s="4" t="s">
        <v>76</v>
      </c>
    </row>
    <row r="22" spans="1:34" x14ac:dyDescent="0.25">
      <c r="A22" s="10" t="s">
        <v>34</v>
      </c>
      <c r="B22" s="2" t="s">
        <v>60</v>
      </c>
      <c r="C22" s="2" t="s">
        <v>61</v>
      </c>
      <c r="D22" s="2" t="s">
        <v>62</v>
      </c>
      <c r="E22" s="2" t="s">
        <v>63</v>
      </c>
      <c r="F22" s="2" t="s">
        <v>38</v>
      </c>
      <c r="G22" s="2" t="s">
        <v>39</v>
      </c>
      <c r="H22" s="2" t="s">
        <v>40</v>
      </c>
      <c r="I22" s="4" t="s">
        <v>41</v>
      </c>
      <c r="J22" s="3">
        <v>20132548204.980202</v>
      </c>
      <c r="K22" s="3">
        <v>19343851771.787498</v>
      </c>
      <c r="L22" s="3">
        <v>19492728474.951099</v>
      </c>
      <c r="M22" s="3">
        <v>4765627493.6676397</v>
      </c>
      <c r="N22" s="3">
        <v>11425724969.7607</v>
      </c>
      <c r="O22" s="3">
        <v>7349874135.3832998</v>
      </c>
      <c r="P22" s="3">
        <v>7621065212.0005503</v>
      </c>
      <c r="Q22" s="3">
        <v>8785243698.4430504</v>
      </c>
      <c r="R22" s="3">
        <v>6827981751.0584602</v>
      </c>
      <c r="S22" s="3">
        <v>16848812283.281799</v>
      </c>
      <c r="T22" s="3">
        <v>16888072892.111799</v>
      </c>
      <c r="U22" s="3">
        <v>8297052472.1629896</v>
      </c>
      <c r="V22" s="3">
        <v>8708166657.5239792</v>
      </c>
      <c r="W22" s="3">
        <v>8035778306.7584496</v>
      </c>
      <c r="X22" s="3">
        <v>7004121562.8425303</v>
      </c>
      <c r="Y22" s="3">
        <v>7455549984.8363705</v>
      </c>
      <c r="Z22" s="3">
        <v>7718769423.5506201</v>
      </c>
      <c r="AA22" s="3">
        <v>8353536973.2234497</v>
      </c>
      <c r="AB22" s="3">
        <v>8354909911.0744896</v>
      </c>
      <c r="AC22" s="3">
        <v>7911519972.0863895</v>
      </c>
      <c r="AD22" s="3">
        <v>7427281307.7162304</v>
      </c>
      <c r="AE22" s="3">
        <v>7377817173.5963297</v>
      </c>
      <c r="AF22" s="3">
        <v>7844946331.7545996</v>
      </c>
      <c r="AG22" s="3">
        <v>7369372717.15769</v>
      </c>
      <c r="AH22" s="4" t="s">
        <v>77</v>
      </c>
    </row>
    <row r="23" spans="1:34" x14ac:dyDescent="0.25">
      <c r="A23" s="10" t="s">
        <v>34</v>
      </c>
      <c r="B23" s="2" t="s">
        <v>60</v>
      </c>
      <c r="C23" s="2" t="s">
        <v>61</v>
      </c>
      <c r="D23" s="2" t="s">
        <v>62</v>
      </c>
      <c r="E23" s="2" t="s">
        <v>63</v>
      </c>
      <c r="F23" s="2" t="s">
        <v>38</v>
      </c>
      <c r="G23" s="2" t="s">
        <v>39</v>
      </c>
      <c r="H23" s="2" t="s">
        <v>78</v>
      </c>
      <c r="I23" s="4" t="s">
        <v>41</v>
      </c>
      <c r="J23" s="3">
        <v>68759.936406995199</v>
      </c>
      <c r="K23" s="3">
        <v>12000</v>
      </c>
      <c r="L23" s="3">
        <v>19655.172413793101</v>
      </c>
      <c r="M23" s="3"/>
      <c r="N23" s="3"/>
      <c r="O23" s="3"/>
      <c r="P23" s="3"/>
      <c r="Q23" s="3"/>
      <c r="R23" s="3"/>
      <c r="S23" s="3">
        <v>710.33666140649996</v>
      </c>
      <c r="T23" s="3"/>
      <c r="U23" s="3"/>
      <c r="V23" s="3"/>
      <c r="W23" s="3"/>
      <c r="X23" s="3"/>
      <c r="Y23" s="3">
        <v>10893.363985918</v>
      </c>
      <c r="Z23" s="3">
        <v>2000</v>
      </c>
      <c r="AA23" s="3">
        <v>397.45627980922097</v>
      </c>
      <c r="AB23" s="3">
        <v>397.45627980922097</v>
      </c>
      <c r="AC23" s="3">
        <v>4816.1218614956697</v>
      </c>
      <c r="AD23" s="3"/>
      <c r="AE23" s="3"/>
      <c r="AF23" s="3"/>
      <c r="AG23" s="3"/>
      <c r="AH23" s="4" t="s">
        <v>79</v>
      </c>
    </row>
    <row r="24" spans="1:34" x14ac:dyDescent="0.25">
      <c r="A24" s="10" t="s">
        <v>45</v>
      </c>
      <c r="B24" s="2" t="s">
        <v>60</v>
      </c>
      <c r="C24" s="2" t="s">
        <v>61</v>
      </c>
      <c r="D24" s="2" t="s">
        <v>62</v>
      </c>
      <c r="E24" s="2" t="s">
        <v>63</v>
      </c>
      <c r="F24" s="2" t="s">
        <v>38</v>
      </c>
      <c r="G24" s="2" t="s">
        <v>39</v>
      </c>
      <c r="H24" s="2" t="s">
        <v>501</v>
      </c>
      <c r="I24" s="4" t="s">
        <v>48</v>
      </c>
      <c r="J24" s="3"/>
      <c r="K24" s="3"/>
      <c r="L24" s="3"/>
      <c r="M24" s="3"/>
      <c r="N24" s="3"/>
      <c r="O24" s="3"/>
      <c r="P24" s="3"/>
      <c r="Q24" s="3"/>
      <c r="R24" s="3"/>
      <c r="S24" s="3"/>
      <c r="T24" s="3">
        <v>5.4474525740780804</v>
      </c>
      <c r="U24" s="3">
        <v>4.0622213757097096</v>
      </c>
      <c r="V24" s="3">
        <v>28.532715563518199</v>
      </c>
      <c r="W24" s="3">
        <v>590.22161802058599</v>
      </c>
      <c r="X24" s="3">
        <v>300.07167710025197</v>
      </c>
      <c r="Y24" s="3">
        <v>216.64198735418</v>
      </c>
      <c r="Z24" s="3">
        <v>411.41152621716498</v>
      </c>
      <c r="AA24" s="3">
        <v>408.75668151372997</v>
      </c>
      <c r="AB24" s="3">
        <v>236.773713650329</v>
      </c>
      <c r="AC24" s="3">
        <v>1040.12018575209</v>
      </c>
      <c r="AD24" s="3">
        <v>513.68679608730997</v>
      </c>
      <c r="AE24" s="3">
        <v>303.27150192075698</v>
      </c>
      <c r="AF24" s="3">
        <v>142.457846177829</v>
      </c>
      <c r="AG24" s="3">
        <v>1249.0929595827799</v>
      </c>
      <c r="AH24" s="4" t="s">
        <v>80</v>
      </c>
    </row>
    <row r="25" spans="1:34" x14ac:dyDescent="0.25">
      <c r="A25" s="10" t="s">
        <v>34</v>
      </c>
      <c r="B25" s="2" t="s">
        <v>81</v>
      </c>
      <c r="C25" s="2" t="s">
        <v>61</v>
      </c>
      <c r="D25" s="2" t="s">
        <v>82</v>
      </c>
      <c r="E25" s="2" t="s">
        <v>83</v>
      </c>
      <c r="F25" s="2" t="s">
        <v>38</v>
      </c>
      <c r="G25" s="2" t="s">
        <v>39</v>
      </c>
      <c r="H25" s="2" t="s">
        <v>40</v>
      </c>
      <c r="I25" s="4" t="s">
        <v>41</v>
      </c>
      <c r="J25" s="3">
        <v>1871504665.0192599</v>
      </c>
      <c r="K25" s="3">
        <v>1714430581.8124499</v>
      </c>
      <c r="L25" s="3">
        <v>1684968793.50561</v>
      </c>
      <c r="M25" s="3">
        <v>1637606083.0643599</v>
      </c>
      <c r="N25" s="3">
        <v>1760832548.71984</v>
      </c>
      <c r="O25" s="3">
        <v>1648864055.7249801</v>
      </c>
      <c r="P25" s="3">
        <v>1668232830.7367699</v>
      </c>
      <c r="Q25" s="3">
        <v>1651074817.7087801</v>
      </c>
      <c r="R25" s="3">
        <v>1677555037.6997199</v>
      </c>
      <c r="S25" s="3">
        <v>1610540757.0968399</v>
      </c>
      <c r="T25" s="3">
        <v>1636006627.0202601</v>
      </c>
      <c r="U25" s="3">
        <v>1634520802.3484099</v>
      </c>
      <c r="V25" s="3">
        <v>1687841200.6781399</v>
      </c>
      <c r="W25" s="3">
        <v>1757352804.2945399</v>
      </c>
      <c r="X25" s="3">
        <v>1718295419.4749899</v>
      </c>
      <c r="Y25" s="3">
        <v>1780406826.7063</v>
      </c>
      <c r="Z25" s="3">
        <v>1910805919.2041099</v>
      </c>
      <c r="AA25" s="3">
        <v>1870615222.87567</v>
      </c>
      <c r="AB25" s="3">
        <v>2266275262.1458201</v>
      </c>
      <c r="AC25" s="3">
        <v>2735157772.6935401</v>
      </c>
      <c r="AD25" s="3">
        <v>3263006309.4793801</v>
      </c>
      <c r="AE25" s="3">
        <v>3344083843.7933202</v>
      </c>
      <c r="AF25" s="3">
        <v>3345362610.8573298</v>
      </c>
      <c r="AG25" s="3">
        <v>3226610946.8038402</v>
      </c>
      <c r="AH25" s="4" t="s">
        <v>84</v>
      </c>
    </row>
    <row r="26" spans="1:34" x14ac:dyDescent="0.25">
      <c r="A26" s="10" t="s">
        <v>34</v>
      </c>
      <c r="B26" s="2" t="s">
        <v>81</v>
      </c>
      <c r="C26" s="2" t="s">
        <v>61</v>
      </c>
      <c r="D26" s="2" t="s">
        <v>82</v>
      </c>
      <c r="E26" s="2" t="s">
        <v>85</v>
      </c>
      <c r="F26" s="2" t="s">
        <v>38</v>
      </c>
      <c r="G26" s="2" t="s">
        <v>39</v>
      </c>
      <c r="H26" s="2" t="s">
        <v>40</v>
      </c>
      <c r="I26" s="4" t="s">
        <v>41</v>
      </c>
      <c r="J26" s="3">
        <v>127275621.249461</v>
      </c>
      <c r="K26" s="3">
        <v>116593466.993581</v>
      </c>
      <c r="L26" s="3">
        <v>114589855.95271</v>
      </c>
      <c r="M26" s="3">
        <v>111368854.953813</v>
      </c>
      <c r="N26" s="3">
        <v>119749130.602506</v>
      </c>
      <c r="O26" s="3">
        <v>112134477.12466399</v>
      </c>
      <c r="P26" s="3">
        <v>113451691.51292799</v>
      </c>
      <c r="Q26" s="3">
        <v>112284824.65527999</v>
      </c>
      <c r="R26" s="3">
        <v>115270550.30893099</v>
      </c>
      <c r="S26" s="3">
        <v>112127521.589766</v>
      </c>
      <c r="T26" s="3">
        <v>107454800.8348</v>
      </c>
      <c r="U26" s="3">
        <v>111562846.289847</v>
      </c>
      <c r="V26" s="3">
        <v>124282022.426024</v>
      </c>
      <c r="W26" s="3">
        <v>155547118.52189001</v>
      </c>
      <c r="X26" s="3">
        <v>203939469.17533001</v>
      </c>
      <c r="Y26" s="3">
        <v>209972409.168897</v>
      </c>
      <c r="Z26" s="3">
        <v>209691728.952999</v>
      </c>
      <c r="AA26" s="3">
        <v>233654169.87656</v>
      </c>
      <c r="AB26" s="3">
        <v>244043759.90307999</v>
      </c>
      <c r="AC26" s="3">
        <v>248301059.667593</v>
      </c>
      <c r="AD26" s="3">
        <v>218330523.02052701</v>
      </c>
      <c r="AE26" s="3">
        <v>186718228.469051</v>
      </c>
      <c r="AF26" s="3">
        <v>181594894.870361</v>
      </c>
      <c r="AG26" s="3">
        <v>180492180.43274599</v>
      </c>
      <c r="AH26" s="4" t="s">
        <v>86</v>
      </c>
    </row>
    <row r="27" spans="1:34" x14ac:dyDescent="0.25">
      <c r="A27" s="10" t="s">
        <v>34</v>
      </c>
      <c r="B27" s="2" t="s">
        <v>81</v>
      </c>
      <c r="C27" s="2" t="s">
        <v>61</v>
      </c>
      <c r="D27" s="2" t="s">
        <v>82</v>
      </c>
      <c r="E27" s="2" t="s">
        <v>87</v>
      </c>
      <c r="F27" s="2" t="s">
        <v>38</v>
      </c>
      <c r="G27" s="2" t="s">
        <v>39</v>
      </c>
      <c r="H27" s="2" t="s">
        <v>40</v>
      </c>
      <c r="I27" s="4" t="s">
        <v>41</v>
      </c>
      <c r="J27" s="3">
        <v>261966626.44056001</v>
      </c>
      <c r="K27" s="3">
        <v>512830100.01674598</v>
      </c>
      <c r="L27" s="3">
        <v>472239925.44978201</v>
      </c>
      <c r="M27" s="3">
        <v>299014634.00559002</v>
      </c>
      <c r="N27" s="3">
        <v>292116200.50824499</v>
      </c>
      <c r="O27" s="3">
        <v>242716639.02559099</v>
      </c>
      <c r="P27" s="3">
        <v>251389982.468586</v>
      </c>
      <c r="Q27" s="3">
        <v>177308376.54957399</v>
      </c>
      <c r="R27" s="3">
        <v>164447193.357391</v>
      </c>
      <c r="S27" s="3">
        <v>178559307.59907201</v>
      </c>
      <c r="T27" s="3">
        <v>210081978.81652701</v>
      </c>
      <c r="U27" s="3">
        <v>171016361.384877</v>
      </c>
      <c r="V27" s="3">
        <v>518316744.94924903</v>
      </c>
      <c r="W27" s="3">
        <v>441433864.43947703</v>
      </c>
      <c r="X27" s="3">
        <v>309023693.65571201</v>
      </c>
      <c r="Y27" s="3">
        <v>354961282.216003</v>
      </c>
      <c r="Z27" s="3">
        <v>474757595.09348798</v>
      </c>
      <c r="AA27" s="3">
        <v>768219539.76589704</v>
      </c>
      <c r="AB27" s="3">
        <v>866422574.89238906</v>
      </c>
      <c r="AC27" s="3">
        <v>1228173059.0409999</v>
      </c>
      <c r="AD27" s="3">
        <v>1119995805.9525299</v>
      </c>
      <c r="AE27" s="3">
        <v>1023903723.95143</v>
      </c>
      <c r="AF27" s="3">
        <v>859639863.957111</v>
      </c>
      <c r="AG27" s="3">
        <v>823686153.55778396</v>
      </c>
      <c r="AH27" s="4" t="s">
        <v>88</v>
      </c>
    </row>
    <row r="28" spans="1:34" x14ac:dyDescent="0.25">
      <c r="A28" s="10" t="s">
        <v>34</v>
      </c>
      <c r="B28" s="2" t="s">
        <v>81</v>
      </c>
      <c r="C28" s="2" t="s">
        <v>61</v>
      </c>
      <c r="D28" s="2" t="s">
        <v>82</v>
      </c>
      <c r="E28" s="2" t="s">
        <v>89</v>
      </c>
      <c r="F28" s="2" t="s">
        <v>38</v>
      </c>
      <c r="G28" s="2" t="s">
        <v>39</v>
      </c>
      <c r="H28" s="2" t="s">
        <v>40</v>
      </c>
      <c r="I28" s="4" t="s">
        <v>41</v>
      </c>
      <c r="J28" s="3">
        <v>379201252.45996797</v>
      </c>
      <c r="K28" s="3">
        <v>331688321.21344203</v>
      </c>
      <c r="L28" s="3">
        <v>335605396.78437299</v>
      </c>
      <c r="M28" s="3">
        <v>264431440.151227</v>
      </c>
      <c r="N28" s="3">
        <v>276741065.71311802</v>
      </c>
      <c r="O28" s="3">
        <v>141842622.02085701</v>
      </c>
      <c r="P28" s="3">
        <v>212233055.29938701</v>
      </c>
      <c r="Q28" s="3">
        <v>281765265.30054098</v>
      </c>
      <c r="R28" s="3">
        <v>289459596.72811699</v>
      </c>
      <c r="S28" s="3">
        <v>295126962.99221498</v>
      </c>
      <c r="T28" s="3">
        <v>259364328.48119599</v>
      </c>
      <c r="U28" s="3">
        <v>258062309.365612</v>
      </c>
      <c r="V28" s="3">
        <v>222882313.57370901</v>
      </c>
      <c r="W28" s="3">
        <v>222679486.814349</v>
      </c>
      <c r="X28" s="3">
        <v>169545993.01475799</v>
      </c>
      <c r="Y28" s="3">
        <v>168069505.046195</v>
      </c>
      <c r="Z28" s="3">
        <v>182934433.12275901</v>
      </c>
      <c r="AA28" s="3">
        <v>355449574.880768</v>
      </c>
      <c r="AB28" s="3">
        <v>261105966.26461199</v>
      </c>
      <c r="AC28" s="3">
        <v>214214353.497453</v>
      </c>
      <c r="AD28" s="3">
        <v>176099038.821271</v>
      </c>
      <c r="AE28" s="3">
        <v>180098780.15984899</v>
      </c>
      <c r="AF28" s="3">
        <v>178128884.39041999</v>
      </c>
      <c r="AG28" s="3">
        <v>204644025.507002</v>
      </c>
      <c r="AH28" s="4" t="s">
        <v>90</v>
      </c>
    </row>
    <row r="29" spans="1:34" x14ac:dyDescent="0.25">
      <c r="A29" s="10" t="s">
        <v>34</v>
      </c>
      <c r="B29" s="2" t="s">
        <v>81</v>
      </c>
      <c r="C29" s="2" t="s">
        <v>61</v>
      </c>
      <c r="D29" s="2" t="s">
        <v>91</v>
      </c>
      <c r="E29" s="2" t="s">
        <v>92</v>
      </c>
      <c r="F29" s="2" t="s">
        <v>38</v>
      </c>
      <c r="G29" s="2" t="s">
        <v>39</v>
      </c>
      <c r="H29" s="2" t="s">
        <v>40</v>
      </c>
      <c r="I29" s="4" t="s">
        <v>41</v>
      </c>
      <c r="J29" s="3">
        <v>1489619500.6473601</v>
      </c>
      <c r="K29" s="3">
        <v>1364596773.3389201</v>
      </c>
      <c r="L29" s="3">
        <v>1341146735.9406099</v>
      </c>
      <c r="M29" s="3">
        <v>1303448503.92681</v>
      </c>
      <c r="N29" s="3">
        <v>1401530303.9175999</v>
      </c>
      <c r="O29" s="3">
        <v>1312409259.3694601</v>
      </c>
      <c r="P29" s="3">
        <v>1327825787.8454499</v>
      </c>
      <c r="Q29" s="3">
        <v>1314168909.8923299</v>
      </c>
      <c r="R29" s="3">
        <v>1273018731.2741799</v>
      </c>
      <c r="S29" s="3">
        <v>1297382171.0622799</v>
      </c>
      <c r="T29" s="3">
        <v>1349217603.6127</v>
      </c>
      <c r="U29" s="3">
        <v>1313866781.4426701</v>
      </c>
      <c r="V29" s="3">
        <v>1845965021.1826</v>
      </c>
      <c r="W29" s="3">
        <v>1890046498.9223399</v>
      </c>
      <c r="X29" s="3">
        <v>2061598880.08252</v>
      </c>
      <c r="Y29" s="3">
        <v>1920595806.9144299</v>
      </c>
      <c r="Z29" s="3">
        <v>1792377826.18805</v>
      </c>
      <c r="AA29" s="3">
        <v>1125632201.37924</v>
      </c>
      <c r="AB29" s="3">
        <v>1083287617.29142</v>
      </c>
      <c r="AC29" s="3">
        <v>1126351616.4149301</v>
      </c>
      <c r="AD29" s="3">
        <v>976579557.20106101</v>
      </c>
      <c r="AE29" s="3">
        <v>1216895829.17823</v>
      </c>
      <c r="AF29" s="3">
        <v>719882906.54603004</v>
      </c>
      <c r="AG29" s="3">
        <v>675640110.57970703</v>
      </c>
      <c r="AH29" s="4" t="s">
        <v>93</v>
      </c>
    </row>
    <row r="30" spans="1:34" x14ac:dyDescent="0.25">
      <c r="A30" s="10" t="s">
        <v>34</v>
      </c>
      <c r="B30" s="2" t="s">
        <v>81</v>
      </c>
      <c r="C30" s="2" t="s">
        <v>61</v>
      </c>
      <c r="D30" s="2" t="s">
        <v>91</v>
      </c>
      <c r="E30" s="2" t="s">
        <v>94</v>
      </c>
      <c r="F30" s="2" t="s">
        <v>38</v>
      </c>
      <c r="G30" s="2" t="s">
        <v>39</v>
      </c>
      <c r="H30" s="2" t="s">
        <v>40</v>
      </c>
      <c r="I30" s="4" t="s">
        <v>41</v>
      </c>
      <c r="J30" s="3">
        <v>2088498808.1206801</v>
      </c>
      <c r="K30" s="3">
        <v>1913212557.59953</v>
      </c>
      <c r="L30" s="3">
        <v>1880334782.3452001</v>
      </c>
      <c r="M30" s="3">
        <v>1827480538.2950499</v>
      </c>
      <c r="N30" s="3">
        <v>1964994663.40558</v>
      </c>
      <c r="O30" s="3">
        <v>1840043831.8433101</v>
      </c>
      <c r="P30" s="3">
        <v>1861658345.7063899</v>
      </c>
      <c r="Q30" s="3">
        <v>1842510923.6195099</v>
      </c>
      <c r="R30" s="3">
        <v>1939200842.1057701</v>
      </c>
      <c r="S30" s="3">
        <v>1801445147.2027299</v>
      </c>
      <c r="T30" s="3">
        <v>1753961667.9618199</v>
      </c>
      <c r="U30" s="3">
        <v>1640951708.5252299</v>
      </c>
      <c r="V30" s="3">
        <v>819555232.48312902</v>
      </c>
      <c r="W30" s="3">
        <v>897017699.81726301</v>
      </c>
      <c r="X30" s="3">
        <v>770525900.19532502</v>
      </c>
      <c r="Y30" s="3">
        <v>680471345.74155796</v>
      </c>
      <c r="Z30" s="3">
        <v>774208294.86148906</v>
      </c>
      <c r="AA30" s="3">
        <v>641458762.27669799</v>
      </c>
      <c r="AB30" s="3">
        <v>47166243.447253101</v>
      </c>
      <c r="AC30" s="3">
        <v>627167406.34120905</v>
      </c>
      <c r="AD30" s="3">
        <v>1237435627.5664899</v>
      </c>
      <c r="AE30" s="3">
        <v>1442530562.54757</v>
      </c>
      <c r="AF30" s="3">
        <v>1315205705.0410399</v>
      </c>
      <c r="AG30" s="3">
        <v>1347298577.9488399</v>
      </c>
      <c r="AH30" s="4" t="s">
        <v>95</v>
      </c>
    </row>
    <row r="31" spans="1:34" x14ac:dyDescent="0.25">
      <c r="A31" s="10" t="s">
        <v>34</v>
      </c>
      <c r="B31" s="2" t="s">
        <v>81</v>
      </c>
      <c r="C31" s="2" t="s">
        <v>61</v>
      </c>
      <c r="D31" s="2" t="s">
        <v>96</v>
      </c>
      <c r="E31" s="2" t="s">
        <v>97</v>
      </c>
      <c r="F31" s="2" t="s">
        <v>38</v>
      </c>
      <c r="G31" s="2" t="s">
        <v>39</v>
      </c>
      <c r="H31" s="2" t="s">
        <v>40</v>
      </c>
      <c r="I31" s="4" t="s">
        <v>41</v>
      </c>
      <c r="J31" s="3">
        <v>13233290471.4238</v>
      </c>
      <c r="K31" s="3">
        <v>5173923174.3159304</v>
      </c>
      <c r="L31" s="3">
        <v>5140435724.5612097</v>
      </c>
      <c r="M31" s="3">
        <v>9249293392.7832508</v>
      </c>
      <c r="N31" s="3">
        <v>12152184958.7155</v>
      </c>
      <c r="O31" s="3">
        <v>11338723356.5285</v>
      </c>
      <c r="P31" s="3">
        <v>10873594685.7911</v>
      </c>
      <c r="Q31" s="3">
        <v>9879012988.7434502</v>
      </c>
      <c r="R31" s="3">
        <v>9002419550.1580906</v>
      </c>
      <c r="S31" s="3">
        <v>9804252973.5583305</v>
      </c>
      <c r="T31" s="3">
        <v>10127541774.831699</v>
      </c>
      <c r="U31" s="3">
        <v>10212775044.724199</v>
      </c>
      <c r="V31" s="3">
        <v>6561707235.0233698</v>
      </c>
      <c r="W31" s="3">
        <v>6898321032.83741</v>
      </c>
      <c r="X31" s="3">
        <v>6445751849.9631996</v>
      </c>
      <c r="Y31" s="3">
        <v>6717490677.6795197</v>
      </c>
      <c r="Z31" s="3">
        <v>6816234965.2028799</v>
      </c>
      <c r="AA31" s="3">
        <v>4818749603.5177498</v>
      </c>
      <c r="AB31" s="3">
        <v>7342035606.7105303</v>
      </c>
      <c r="AC31" s="3">
        <v>7615739311.4545803</v>
      </c>
      <c r="AD31" s="3">
        <v>6439294813.9195805</v>
      </c>
      <c r="AE31" s="3">
        <v>6894806613.665</v>
      </c>
      <c r="AF31" s="3">
        <v>6671235581.5825701</v>
      </c>
      <c r="AG31" s="3">
        <v>6041395218.4830599</v>
      </c>
      <c r="AH31" s="4" t="s">
        <v>98</v>
      </c>
    </row>
    <row r="32" spans="1:34" x14ac:dyDescent="0.25">
      <c r="A32" s="10" t="s">
        <v>34</v>
      </c>
      <c r="B32" s="2" t="s">
        <v>81</v>
      </c>
      <c r="C32" s="2" t="s">
        <v>61</v>
      </c>
      <c r="D32" s="2" t="s">
        <v>96</v>
      </c>
      <c r="E32" s="2" t="s">
        <v>99</v>
      </c>
      <c r="F32" s="2" t="s">
        <v>38</v>
      </c>
      <c r="G32" s="2" t="s">
        <v>39</v>
      </c>
      <c r="H32" s="2" t="s">
        <v>40</v>
      </c>
      <c r="I32" s="4" t="s">
        <v>41</v>
      </c>
      <c r="J32" s="3">
        <v>11297170460.427799</v>
      </c>
      <c r="K32" s="3">
        <v>15297117949.927</v>
      </c>
      <c r="L32" s="3">
        <v>15669520893.677999</v>
      </c>
      <c r="M32" s="3">
        <v>10055938418.6726</v>
      </c>
      <c r="N32" s="3">
        <v>10458733086.6975</v>
      </c>
      <c r="O32" s="3">
        <v>9677064688.0849209</v>
      </c>
      <c r="P32" s="3">
        <v>9924435730.6256809</v>
      </c>
      <c r="Q32" s="3">
        <v>10131674656.3253</v>
      </c>
      <c r="R32" s="3">
        <v>9858589191.1440907</v>
      </c>
      <c r="S32" s="3">
        <v>9408156707.7918301</v>
      </c>
      <c r="T32" s="3">
        <v>9532093286.2036591</v>
      </c>
      <c r="U32" s="3">
        <v>9670654316.1038494</v>
      </c>
      <c r="V32" s="3">
        <v>8313184165.6229496</v>
      </c>
      <c r="W32" s="3">
        <v>8546847409.0193195</v>
      </c>
      <c r="X32" s="3">
        <v>7201045261.3373604</v>
      </c>
      <c r="Y32" s="3">
        <v>7305370600.2107697</v>
      </c>
      <c r="Z32" s="3">
        <v>7540724116.7378798</v>
      </c>
      <c r="AA32" s="3">
        <v>7673326732.2042704</v>
      </c>
      <c r="AB32" s="3">
        <v>7436116352.1539497</v>
      </c>
      <c r="AC32" s="3">
        <v>8330431275.1862602</v>
      </c>
      <c r="AD32" s="3">
        <v>6325207395.3673697</v>
      </c>
      <c r="AE32" s="3">
        <v>7462913054.1073503</v>
      </c>
      <c r="AF32" s="3">
        <v>7962430371.2195501</v>
      </c>
      <c r="AG32" s="3">
        <v>8799343875.9084892</v>
      </c>
      <c r="AH32" s="4" t="s">
        <v>100</v>
      </c>
    </row>
    <row r="33" spans="1:34" x14ac:dyDescent="0.25">
      <c r="A33" s="10" t="s">
        <v>34</v>
      </c>
      <c r="B33" s="2" t="s">
        <v>81</v>
      </c>
      <c r="C33" s="2" t="s">
        <v>61</v>
      </c>
      <c r="D33" s="2" t="s">
        <v>101</v>
      </c>
      <c r="E33" s="2" t="s">
        <v>102</v>
      </c>
      <c r="F33" s="2" t="s">
        <v>38</v>
      </c>
      <c r="G33" s="2" t="s">
        <v>39</v>
      </c>
      <c r="H33" s="2" t="s">
        <v>40</v>
      </c>
      <c r="I33" s="4" t="s">
        <v>41</v>
      </c>
      <c r="J33" s="3">
        <v>6226286839.4382401</v>
      </c>
      <c r="K33" s="3">
        <v>5742782364.6345501</v>
      </c>
      <c r="L33" s="3">
        <v>6275254180.0875502</v>
      </c>
      <c r="M33" s="3">
        <v>6688983000.2990198</v>
      </c>
      <c r="N33" s="3">
        <v>6912527863.9575396</v>
      </c>
      <c r="O33" s="3">
        <v>6910904466.22684</v>
      </c>
      <c r="P33" s="3">
        <v>6871199992.5290604</v>
      </c>
      <c r="Q33" s="3">
        <v>6932295090.4725199</v>
      </c>
      <c r="R33" s="3">
        <v>6546390591.7262697</v>
      </c>
      <c r="S33" s="3">
        <v>6305161025.8904495</v>
      </c>
      <c r="T33" s="3">
        <v>6356082712.0146704</v>
      </c>
      <c r="U33" s="3">
        <v>6424238630.0173101</v>
      </c>
      <c r="V33" s="3">
        <v>5996476790.94382</v>
      </c>
      <c r="W33" s="3">
        <v>6162896177.6848097</v>
      </c>
      <c r="X33" s="3">
        <v>6554722785.5916405</v>
      </c>
      <c r="Y33" s="3">
        <v>6725795913.25525</v>
      </c>
      <c r="Z33" s="3">
        <v>6546873424.0872297</v>
      </c>
      <c r="AA33" s="3">
        <v>6021559053.7553596</v>
      </c>
      <c r="AB33" s="3">
        <v>6121236220.8228102</v>
      </c>
      <c r="AC33" s="3">
        <v>6396656577.5556498</v>
      </c>
      <c r="AD33" s="3">
        <v>5402658385.0814104</v>
      </c>
      <c r="AE33" s="3">
        <v>6333622396.0814199</v>
      </c>
      <c r="AF33" s="3">
        <v>7864632643.7837896</v>
      </c>
      <c r="AG33" s="3">
        <v>8984602040.4953995</v>
      </c>
      <c r="AH33" s="4" t="s">
        <v>103</v>
      </c>
    </row>
    <row r="34" spans="1:34" x14ac:dyDescent="0.25">
      <c r="A34" s="10" t="s">
        <v>34</v>
      </c>
      <c r="B34" s="2" t="s">
        <v>81</v>
      </c>
      <c r="C34" s="2" t="s">
        <v>61</v>
      </c>
      <c r="D34" s="2" t="s">
        <v>101</v>
      </c>
      <c r="E34" s="2" t="s">
        <v>104</v>
      </c>
      <c r="F34" s="2" t="s">
        <v>38</v>
      </c>
      <c r="G34" s="2" t="s">
        <v>39</v>
      </c>
      <c r="H34" s="2" t="s">
        <v>40</v>
      </c>
      <c r="I34" s="4" t="s">
        <v>41</v>
      </c>
      <c r="J34" s="3">
        <v>34101499309.018799</v>
      </c>
      <c r="K34" s="3">
        <v>31453335493.470402</v>
      </c>
      <c r="L34" s="3">
        <v>34369694426.972504</v>
      </c>
      <c r="M34" s="3">
        <v>36635695567.041298</v>
      </c>
      <c r="N34" s="3">
        <v>37860055319.518402</v>
      </c>
      <c r="O34" s="3">
        <v>37851163937.219597</v>
      </c>
      <c r="P34" s="3">
        <v>37633701729.440498</v>
      </c>
      <c r="Q34" s="3">
        <v>37968320820.084801</v>
      </c>
      <c r="R34" s="3">
        <v>35854714053.049004</v>
      </c>
      <c r="S34" s="3">
        <v>34533494828.043404</v>
      </c>
      <c r="T34" s="3">
        <v>34812393935.803802</v>
      </c>
      <c r="U34" s="3">
        <v>35185685281.1287</v>
      </c>
      <c r="V34" s="3">
        <v>32844373010.278702</v>
      </c>
      <c r="W34" s="3">
        <v>33755898328.365101</v>
      </c>
      <c r="X34" s="3">
        <v>35902041757.933701</v>
      </c>
      <c r="Y34" s="3">
        <v>36839056910.815498</v>
      </c>
      <c r="Z34" s="3">
        <v>35859048619.440598</v>
      </c>
      <c r="AA34" s="3">
        <v>34889233770.231201</v>
      </c>
      <c r="AB34" s="3">
        <v>33020767131.874901</v>
      </c>
      <c r="AC34" s="3">
        <v>33704336029.7085</v>
      </c>
      <c r="AD34" s="3">
        <v>25896110497.535599</v>
      </c>
      <c r="AE34" s="3">
        <v>27910039330.987701</v>
      </c>
      <c r="AF34" s="3">
        <v>27346279874.1348</v>
      </c>
      <c r="AG34" s="3">
        <v>25203112485.8288</v>
      </c>
      <c r="AH34" s="4" t="s">
        <v>105</v>
      </c>
    </row>
    <row r="35" spans="1:34" x14ac:dyDescent="0.25">
      <c r="A35" s="10" t="s">
        <v>34</v>
      </c>
      <c r="B35" s="2" t="s">
        <v>81</v>
      </c>
      <c r="C35" s="2" t="s">
        <v>61</v>
      </c>
      <c r="D35" s="2" t="s">
        <v>106</v>
      </c>
      <c r="E35" s="2" t="s">
        <v>46</v>
      </c>
      <c r="F35" s="2" t="s">
        <v>38</v>
      </c>
      <c r="G35" s="2" t="s">
        <v>39</v>
      </c>
      <c r="H35" s="2" t="s">
        <v>40</v>
      </c>
      <c r="I35" s="4" t="s">
        <v>41</v>
      </c>
      <c r="J35" s="3">
        <v>25533242770.926899</v>
      </c>
      <c r="K35" s="3">
        <v>23386558333.320599</v>
      </c>
      <c r="L35" s="3">
        <v>23268265355.4902</v>
      </c>
      <c r="M35" s="3">
        <v>23617852483.1926</v>
      </c>
      <c r="N35" s="3">
        <v>25566382898.089901</v>
      </c>
      <c r="O35" s="3">
        <v>24109092882.486301</v>
      </c>
      <c r="P35" s="3">
        <v>26059525557.922501</v>
      </c>
      <c r="Q35" s="3">
        <v>25240324843.703201</v>
      </c>
      <c r="R35" s="3">
        <v>24711446923.306</v>
      </c>
      <c r="S35" s="3">
        <v>24773876786.0056</v>
      </c>
      <c r="T35" s="3">
        <v>25859243762.535301</v>
      </c>
      <c r="U35" s="3">
        <v>26573808895.360298</v>
      </c>
      <c r="V35" s="3">
        <v>25441543285.708199</v>
      </c>
      <c r="W35" s="3">
        <v>25096044812.305401</v>
      </c>
      <c r="X35" s="3">
        <v>25616501722.550098</v>
      </c>
      <c r="Y35" s="3">
        <v>25821863315.555401</v>
      </c>
      <c r="Z35" s="3">
        <v>25372386101.2939</v>
      </c>
      <c r="AA35" s="3">
        <v>25526153805.714699</v>
      </c>
      <c r="AB35" s="3">
        <v>24475664794.425598</v>
      </c>
      <c r="AC35" s="3">
        <v>25213855237.743099</v>
      </c>
      <c r="AD35" s="3">
        <v>24154851000.301201</v>
      </c>
      <c r="AE35" s="3">
        <v>24673416343.493099</v>
      </c>
      <c r="AF35" s="3">
        <v>24076711949.4972</v>
      </c>
      <c r="AG35" s="3">
        <v>23562989157.3722</v>
      </c>
      <c r="AH35" s="4" t="s">
        <v>107</v>
      </c>
    </row>
    <row r="36" spans="1:34" x14ac:dyDescent="0.25">
      <c r="A36" s="10" t="s">
        <v>34</v>
      </c>
      <c r="B36" s="2" t="s">
        <v>81</v>
      </c>
      <c r="C36" s="2" t="s">
        <v>61</v>
      </c>
      <c r="D36" s="2" t="s">
        <v>108</v>
      </c>
      <c r="E36" s="2" t="s">
        <v>46</v>
      </c>
      <c r="F36" s="2" t="s">
        <v>38</v>
      </c>
      <c r="G36" s="2" t="s">
        <v>39</v>
      </c>
      <c r="H36" s="2" t="s">
        <v>40</v>
      </c>
      <c r="I36" s="4" t="s">
        <v>41</v>
      </c>
      <c r="J36" s="3">
        <v>13709450632.5903</v>
      </c>
      <c r="K36" s="3">
        <v>12708592057.609699</v>
      </c>
      <c r="L36" s="3">
        <v>12886934531.8302</v>
      </c>
      <c r="M36" s="3">
        <v>13051831231.2897</v>
      </c>
      <c r="N36" s="3">
        <v>13386299538.794001</v>
      </c>
      <c r="O36" s="3">
        <v>13296027129.529699</v>
      </c>
      <c r="P36" s="3">
        <v>13705779390.317801</v>
      </c>
      <c r="Q36" s="3">
        <v>13799923095.382799</v>
      </c>
      <c r="R36" s="3">
        <v>13383552847.7668</v>
      </c>
      <c r="S36" s="3">
        <v>12930856716.2659</v>
      </c>
      <c r="T36" s="3">
        <v>13407874520.6355</v>
      </c>
      <c r="U36" s="3">
        <v>13608391563.352301</v>
      </c>
      <c r="V36" s="3">
        <v>12878504270.7707</v>
      </c>
      <c r="W36" s="3">
        <v>13212829714.916401</v>
      </c>
      <c r="X36" s="3">
        <v>13608501913.1896</v>
      </c>
      <c r="Y36" s="3">
        <v>13993934901.0361</v>
      </c>
      <c r="Z36" s="3">
        <v>13584243753.259701</v>
      </c>
      <c r="AA36" s="3">
        <v>12718731039.504</v>
      </c>
      <c r="AB36" s="3">
        <v>11967887136.3922</v>
      </c>
      <c r="AC36" s="3">
        <v>12378141972.375099</v>
      </c>
      <c r="AD36" s="3">
        <v>8902130129.1465206</v>
      </c>
      <c r="AE36" s="3">
        <v>9918439666.9398804</v>
      </c>
      <c r="AF36" s="3">
        <v>10951855407.402901</v>
      </c>
      <c r="AG36" s="3">
        <v>10732710079.865299</v>
      </c>
      <c r="AH36" s="4" t="s">
        <v>109</v>
      </c>
    </row>
    <row r="37" spans="1:34" x14ac:dyDescent="0.25">
      <c r="A37" s="10" t="s">
        <v>34</v>
      </c>
      <c r="B37" s="2" t="s">
        <v>81</v>
      </c>
      <c r="C37" s="2" t="s">
        <v>61</v>
      </c>
      <c r="D37" s="2" t="s">
        <v>110</v>
      </c>
      <c r="E37" s="2" t="s">
        <v>46</v>
      </c>
      <c r="F37" s="2" t="s">
        <v>38</v>
      </c>
      <c r="G37" s="2" t="s">
        <v>39</v>
      </c>
      <c r="H37" s="2" t="s">
        <v>40</v>
      </c>
      <c r="I37" s="4" t="s">
        <v>41</v>
      </c>
      <c r="J37" s="3">
        <v>3307975018.5605898</v>
      </c>
      <c r="K37" s="3">
        <v>4555031583.6701803</v>
      </c>
      <c r="L37" s="3">
        <v>3378474685.0100298</v>
      </c>
      <c r="M37" s="3">
        <v>3470922491.9715099</v>
      </c>
      <c r="N37" s="3">
        <v>3955932795.1785598</v>
      </c>
      <c r="O37" s="3">
        <v>3489930993.3178701</v>
      </c>
      <c r="P37" s="3">
        <v>4022685175.6378698</v>
      </c>
      <c r="Q37" s="3">
        <v>3564473495.96733</v>
      </c>
      <c r="R37" s="3">
        <v>3174441867.6168499</v>
      </c>
      <c r="S37" s="3">
        <v>3206644259.6340499</v>
      </c>
      <c r="T37" s="3">
        <v>3103108069.4389501</v>
      </c>
      <c r="U37" s="3">
        <v>3276799513.9149399</v>
      </c>
      <c r="V37" s="3">
        <v>2075777957.85552</v>
      </c>
      <c r="W37" s="3">
        <v>2239692473.5743999</v>
      </c>
      <c r="X37" s="3">
        <v>2279692734.2052999</v>
      </c>
      <c r="Y37" s="3">
        <v>2333028880.3694301</v>
      </c>
      <c r="Z37" s="3">
        <v>2271526083.8148499</v>
      </c>
      <c r="AA37" s="3">
        <v>1810253931.6975901</v>
      </c>
      <c r="AB37" s="3">
        <v>2130318515.9144599</v>
      </c>
      <c r="AC37" s="3">
        <v>2457256825.1960201</v>
      </c>
      <c r="AD37" s="3">
        <v>2321345086.18402</v>
      </c>
      <c r="AE37" s="3">
        <v>2119132449.40027</v>
      </c>
      <c r="AF37" s="3">
        <v>2304566895.3789701</v>
      </c>
      <c r="AG37" s="3">
        <v>2002321245.4251599</v>
      </c>
      <c r="AH37" s="4" t="s">
        <v>111</v>
      </c>
    </row>
    <row r="38" spans="1:34" x14ac:dyDescent="0.25">
      <c r="A38" s="10" t="s">
        <v>45</v>
      </c>
      <c r="B38" s="2" t="s">
        <v>81</v>
      </c>
      <c r="C38" s="2" t="s">
        <v>61</v>
      </c>
      <c r="D38" s="2" t="s">
        <v>46</v>
      </c>
      <c r="E38" s="2" t="s">
        <v>46</v>
      </c>
      <c r="F38" s="2" t="s">
        <v>38</v>
      </c>
      <c r="G38" s="2" t="s">
        <v>39</v>
      </c>
      <c r="H38" s="2" t="s">
        <v>47</v>
      </c>
      <c r="I38" s="4" t="s">
        <v>48</v>
      </c>
      <c r="J38" s="3">
        <v>66605.212526978197</v>
      </c>
      <c r="K38" s="3">
        <v>75046.388391010594</v>
      </c>
      <c r="L38" s="3">
        <v>92911.8261588061</v>
      </c>
      <c r="M38" s="3">
        <v>17629.4768971751</v>
      </c>
      <c r="N38" s="3">
        <v>23531.269553355101</v>
      </c>
      <c r="O38" s="3">
        <v>49424.256766532701</v>
      </c>
      <c r="P38" s="3">
        <v>279371.02982985601</v>
      </c>
      <c r="Q38" s="3">
        <v>309996.69765284599</v>
      </c>
      <c r="R38" s="3">
        <v>338946.19829566003</v>
      </c>
      <c r="S38" s="3">
        <v>281555.13972790702</v>
      </c>
      <c r="T38" s="3">
        <v>285593.99190947501</v>
      </c>
      <c r="U38" s="3">
        <v>581330.47966355702</v>
      </c>
      <c r="V38" s="3">
        <v>768390.89413740498</v>
      </c>
      <c r="W38" s="3">
        <v>2020759.7136274599</v>
      </c>
      <c r="X38" s="3">
        <v>1927960.3279621699</v>
      </c>
      <c r="Y38" s="3">
        <v>3971107.8817465799</v>
      </c>
      <c r="Z38" s="3">
        <v>4875202.8216049401</v>
      </c>
      <c r="AA38" s="3">
        <v>4597827.40408477</v>
      </c>
      <c r="AB38" s="3">
        <v>5824204.1329680895</v>
      </c>
      <c r="AC38" s="3">
        <v>6533288.9563303199</v>
      </c>
      <c r="AD38" s="3">
        <v>5951233.6250219997</v>
      </c>
      <c r="AE38" s="3">
        <v>9044673.9711306896</v>
      </c>
      <c r="AF38" s="3">
        <v>8362714.3673410499</v>
      </c>
      <c r="AG38" s="3">
        <v>9760008.0244170297</v>
      </c>
      <c r="AH38" s="4" t="s">
        <v>112</v>
      </c>
    </row>
    <row r="39" spans="1:34" x14ac:dyDescent="0.25">
      <c r="A39" s="10" t="s">
        <v>34</v>
      </c>
      <c r="B39" s="2" t="s">
        <v>81</v>
      </c>
      <c r="C39" s="2" t="s">
        <v>61</v>
      </c>
      <c r="D39" s="2" t="s">
        <v>46</v>
      </c>
      <c r="E39" s="2" t="s">
        <v>46</v>
      </c>
      <c r="F39" s="2" t="s">
        <v>38</v>
      </c>
      <c r="G39" s="2" t="s">
        <v>39</v>
      </c>
      <c r="H39" s="2" t="s">
        <v>113</v>
      </c>
      <c r="I39" s="4" t="s">
        <v>114</v>
      </c>
      <c r="J39" s="3">
        <v>20056.157240272802</v>
      </c>
      <c r="K39" s="3">
        <v>40.1123144805455</v>
      </c>
      <c r="L39" s="3">
        <v>40.1123144805455</v>
      </c>
      <c r="M39" s="3">
        <v>200.56157240272799</v>
      </c>
      <c r="N39" s="3">
        <v>6738.8688327316504</v>
      </c>
      <c r="O39" s="3">
        <v>16446.048937023701</v>
      </c>
      <c r="P39" s="3">
        <v>1203.36943441637</v>
      </c>
      <c r="Q39" s="3"/>
      <c r="R39" s="3"/>
      <c r="S39" s="3"/>
      <c r="T39" s="3"/>
      <c r="U39" s="3"/>
      <c r="V39" s="3"/>
      <c r="W39" s="3"/>
      <c r="X39" s="3"/>
      <c r="Y39" s="3"/>
      <c r="Z39" s="3"/>
      <c r="AA39" s="3"/>
      <c r="AB39" s="3"/>
      <c r="AC39" s="3"/>
      <c r="AD39" s="3"/>
      <c r="AE39" s="3"/>
      <c r="AF39" s="3"/>
      <c r="AG39" s="3"/>
      <c r="AH39" s="4" t="s">
        <v>115</v>
      </c>
    </row>
    <row r="40" spans="1:34" x14ac:dyDescent="0.25">
      <c r="A40" s="10" t="s">
        <v>34</v>
      </c>
      <c r="B40" s="2" t="s">
        <v>81</v>
      </c>
      <c r="C40" s="2" t="s">
        <v>61</v>
      </c>
      <c r="D40" s="2" t="s">
        <v>46</v>
      </c>
      <c r="E40" s="2" t="s">
        <v>46</v>
      </c>
      <c r="F40" s="2" t="s">
        <v>38</v>
      </c>
      <c r="G40" s="2" t="s">
        <v>39</v>
      </c>
      <c r="H40" s="2" t="s">
        <v>50</v>
      </c>
      <c r="I40" s="4" t="s">
        <v>48</v>
      </c>
      <c r="J40" s="3">
        <v>130824699.135299</v>
      </c>
      <c r="K40" s="3">
        <v>119598866.65508699</v>
      </c>
      <c r="L40" s="3">
        <v>92254914.260797694</v>
      </c>
      <c r="M40" s="3">
        <v>75728747.334696993</v>
      </c>
      <c r="N40" s="3">
        <v>70092410.759432107</v>
      </c>
      <c r="O40" s="3">
        <v>82928836.612798706</v>
      </c>
      <c r="P40" s="3">
        <v>61995991.289010704</v>
      </c>
      <c r="Q40" s="3">
        <v>76545075.766115293</v>
      </c>
      <c r="R40" s="3">
        <v>118885691.48286401</v>
      </c>
      <c r="S40" s="3">
        <v>146689459.353026</v>
      </c>
      <c r="T40" s="3">
        <v>197284084.099363</v>
      </c>
      <c r="U40" s="3">
        <v>174552438.50357899</v>
      </c>
      <c r="V40" s="3">
        <v>140211582.60542899</v>
      </c>
      <c r="W40" s="3">
        <v>121231615.488787</v>
      </c>
      <c r="X40" s="3">
        <v>104535343.58843499</v>
      </c>
      <c r="Y40" s="3">
        <v>112307980.630668</v>
      </c>
      <c r="Z40" s="3">
        <v>105500124.79638401</v>
      </c>
      <c r="AA40" s="3">
        <v>94557645.023814395</v>
      </c>
      <c r="AB40" s="3">
        <v>112170370.394394</v>
      </c>
      <c r="AC40" s="3">
        <v>100369096.38335299</v>
      </c>
      <c r="AD40" s="3">
        <v>67828998.689261407</v>
      </c>
      <c r="AE40" s="3">
        <v>90551430.7272605</v>
      </c>
      <c r="AF40" s="3">
        <v>71533042.3145888</v>
      </c>
      <c r="AG40" s="3">
        <v>61458267.466768801</v>
      </c>
      <c r="AH40" s="4" t="s">
        <v>116</v>
      </c>
    </row>
    <row r="41" spans="1:34" x14ac:dyDescent="0.25">
      <c r="A41" s="10" t="s">
        <v>45</v>
      </c>
      <c r="B41" s="2" t="s">
        <v>81</v>
      </c>
      <c r="C41" s="2" t="s">
        <v>61</v>
      </c>
      <c r="D41" s="2" t="s">
        <v>46</v>
      </c>
      <c r="E41" s="2" t="s">
        <v>46</v>
      </c>
      <c r="F41" s="2" t="s">
        <v>38</v>
      </c>
      <c r="G41" s="2" t="s">
        <v>39</v>
      </c>
      <c r="H41" s="2" t="s">
        <v>52</v>
      </c>
      <c r="I41" s="4" t="s">
        <v>48</v>
      </c>
      <c r="J41" s="3">
        <v>39118.4137760675</v>
      </c>
      <c r="K41" s="3">
        <v>54421.431971833503</v>
      </c>
      <c r="L41" s="3">
        <v>65704.005271181901</v>
      </c>
      <c r="M41" s="3">
        <v>397119.00967181602</v>
      </c>
      <c r="N41" s="3">
        <v>615496.04522600595</v>
      </c>
      <c r="O41" s="3">
        <v>653163</v>
      </c>
      <c r="P41" s="3">
        <v>671940.67626682098</v>
      </c>
      <c r="Q41" s="3">
        <v>658498.21886226197</v>
      </c>
      <c r="R41" s="3">
        <v>720059.56571045902</v>
      </c>
      <c r="S41" s="3">
        <v>713629.98030345503</v>
      </c>
      <c r="T41" s="3">
        <v>1079206.75949034</v>
      </c>
      <c r="U41" s="3">
        <v>982330.04256297101</v>
      </c>
      <c r="V41" s="3">
        <v>1228850.96791862</v>
      </c>
      <c r="W41" s="3">
        <v>1201271.72643769</v>
      </c>
      <c r="X41" s="3">
        <v>1281653.07740448</v>
      </c>
      <c r="Y41" s="3">
        <v>13314591.5003406</v>
      </c>
      <c r="Z41" s="3">
        <v>7530474.8398842504</v>
      </c>
      <c r="AA41" s="3">
        <v>8819600.6232199501</v>
      </c>
      <c r="AB41" s="3">
        <v>3842280.0380249699</v>
      </c>
      <c r="AC41" s="3">
        <v>7222633.7108516796</v>
      </c>
      <c r="AD41" s="3">
        <v>10726312.4753622</v>
      </c>
      <c r="AE41" s="3">
        <v>5802392.1897966303</v>
      </c>
      <c r="AF41" s="3">
        <v>11383495.8559507</v>
      </c>
      <c r="AG41" s="3">
        <v>7992551.9076367198</v>
      </c>
      <c r="AH41" s="4" t="s">
        <v>117</v>
      </c>
    </row>
    <row r="42" spans="1:34" x14ac:dyDescent="0.25">
      <c r="A42" s="10" t="s">
        <v>34</v>
      </c>
      <c r="B42" s="2" t="s">
        <v>81</v>
      </c>
      <c r="C42" s="2" t="s">
        <v>61</v>
      </c>
      <c r="D42" s="2" t="s">
        <v>46</v>
      </c>
      <c r="E42" s="2" t="s">
        <v>46</v>
      </c>
      <c r="F42" s="2" t="s">
        <v>38</v>
      </c>
      <c r="G42" s="2" t="s">
        <v>39</v>
      </c>
      <c r="H42" s="2" t="s">
        <v>54</v>
      </c>
      <c r="I42" s="4" t="s">
        <v>48</v>
      </c>
      <c r="J42" s="3">
        <v>10037881.5862239</v>
      </c>
      <c r="K42" s="3">
        <v>10365578.5680282</v>
      </c>
      <c r="L42" s="3">
        <v>10674295.9947288</v>
      </c>
      <c r="M42" s="3">
        <v>10741880.9903282</v>
      </c>
      <c r="N42" s="3">
        <v>10844503.954774</v>
      </c>
      <c r="O42" s="3">
        <v>10805837</v>
      </c>
      <c r="P42" s="3">
        <v>11096059.323733199</v>
      </c>
      <c r="Q42" s="3">
        <v>10854501.781137699</v>
      </c>
      <c r="R42" s="3">
        <v>10709940.4342895</v>
      </c>
      <c r="S42" s="3">
        <v>10434370.0196965</v>
      </c>
      <c r="T42" s="3">
        <v>9937793.2405096609</v>
      </c>
      <c r="U42" s="3">
        <v>8261005.3380700499</v>
      </c>
      <c r="V42" s="3">
        <v>11214987.083442399</v>
      </c>
      <c r="W42" s="3">
        <v>10450247.736094899</v>
      </c>
      <c r="X42" s="3">
        <v>10327311.841676001</v>
      </c>
      <c r="Y42" s="3">
        <v>115435548.979559</v>
      </c>
      <c r="Z42" s="3">
        <v>66127895.901061803</v>
      </c>
      <c r="AA42" s="3">
        <v>78005918.021658003</v>
      </c>
      <c r="AB42" s="3">
        <v>33444148.408397902</v>
      </c>
      <c r="AC42" s="3">
        <v>64357920.052437298</v>
      </c>
      <c r="AD42" s="3">
        <v>95254750.624073997</v>
      </c>
      <c r="AE42" s="3">
        <v>51707187.570226401</v>
      </c>
      <c r="AF42" s="3">
        <v>98746736.218247294</v>
      </c>
      <c r="AG42" s="3">
        <v>70550218.189127207</v>
      </c>
      <c r="AH42" s="4" t="s">
        <v>118</v>
      </c>
    </row>
    <row r="43" spans="1:34" x14ac:dyDescent="0.25">
      <c r="A43" s="10" t="s">
        <v>34</v>
      </c>
      <c r="B43" s="2" t="s">
        <v>81</v>
      </c>
      <c r="C43" s="2" t="s">
        <v>61</v>
      </c>
      <c r="D43" s="2" t="s">
        <v>46</v>
      </c>
      <c r="E43" s="2" t="s">
        <v>46</v>
      </c>
      <c r="F43" s="2" t="s">
        <v>38</v>
      </c>
      <c r="G43" s="2" t="s">
        <v>39</v>
      </c>
      <c r="H43" s="2" t="s">
        <v>56</v>
      </c>
      <c r="I43" s="4" t="s">
        <v>48</v>
      </c>
      <c r="J43" s="3">
        <v>2192592.59259259</v>
      </c>
      <c r="K43" s="3">
        <v>2644444.4444444398</v>
      </c>
      <c r="L43" s="3">
        <v>1148148.14814815</v>
      </c>
      <c r="M43" s="3">
        <v>1985185.1851851901</v>
      </c>
      <c r="N43" s="3">
        <v>3014814.8148148102</v>
      </c>
      <c r="O43" s="3">
        <v>2466666.6666666698</v>
      </c>
      <c r="P43" s="3">
        <v>2274074.07407407</v>
      </c>
      <c r="Q43" s="3">
        <v>1296296.2962962999</v>
      </c>
      <c r="R43" s="3">
        <v>585185.18518518505</v>
      </c>
      <c r="S43" s="3">
        <v>859259.25925925898</v>
      </c>
      <c r="T43" s="3">
        <v>1400000</v>
      </c>
      <c r="U43" s="3">
        <v>1066666.66666667</v>
      </c>
      <c r="V43" s="3">
        <v>355555.55555555603</v>
      </c>
      <c r="W43" s="3">
        <v>318518.51851851901</v>
      </c>
      <c r="X43" s="3">
        <v>377777.77777777798</v>
      </c>
      <c r="Y43" s="3">
        <v>348148.14814814797</v>
      </c>
      <c r="Z43" s="3">
        <v>577777.77777777798</v>
      </c>
      <c r="AA43" s="3">
        <v>422222.22222222202</v>
      </c>
      <c r="AB43" s="3">
        <v>333333.33333333302</v>
      </c>
      <c r="AC43" s="3">
        <v>340740.74074074102</v>
      </c>
      <c r="AD43" s="3">
        <v>355555.55555555603</v>
      </c>
      <c r="AE43" s="3">
        <v>407407.40740740701</v>
      </c>
      <c r="AF43" s="3">
        <v>340740.74074074102</v>
      </c>
      <c r="AG43" s="3">
        <v>800000</v>
      </c>
      <c r="AH43" s="4" t="s">
        <v>119</v>
      </c>
    </row>
    <row r="44" spans="1:34" x14ac:dyDescent="0.25">
      <c r="A44" s="10" t="s">
        <v>34</v>
      </c>
      <c r="B44" s="2" t="s">
        <v>81</v>
      </c>
      <c r="C44" s="2" t="s">
        <v>61</v>
      </c>
      <c r="D44" s="2" t="s">
        <v>46</v>
      </c>
      <c r="E44" s="2" t="s">
        <v>46</v>
      </c>
      <c r="F44" s="2" t="s">
        <v>38</v>
      </c>
      <c r="G44" s="2" t="s">
        <v>39</v>
      </c>
      <c r="H44" s="2" t="s">
        <v>120</v>
      </c>
      <c r="I44" s="4" t="s">
        <v>48</v>
      </c>
      <c r="J44" s="3">
        <v>67260869.565217406</v>
      </c>
      <c r="K44" s="3">
        <v>46163043.478260897</v>
      </c>
      <c r="L44" s="3">
        <v>53728260.869565196</v>
      </c>
      <c r="M44" s="3">
        <v>90967391.304347798</v>
      </c>
      <c r="N44" s="3">
        <v>128423913.043478</v>
      </c>
      <c r="O44" s="3">
        <v>100858695.652174</v>
      </c>
      <c r="P44" s="3">
        <v>74836956.521739095</v>
      </c>
      <c r="Q44" s="3">
        <v>84076086.956521705</v>
      </c>
      <c r="R44" s="3">
        <v>108565217.391304</v>
      </c>
      <c r="S44" s="3">
        <v>86695652.173913002</v>
      </c>
      <c r="T44" s="3">
        <v>93782608.695652202</v>
      </c>
      <c r="U44" s="3">
        <v>91608695.652173907</v>
      </c>
      <c r="V44" s="3">
        <v>93010869.565217406</v>
      </c>
      <c r="W44" s="3">
        <v>88413043.478260905</v>
      </c>
      <c r="X44" s="3">
        <v>105663043.47826099</v>
      </c>
      <c r="Y44" s="3">
        <v>86978260.869565204</v>
      </c>
      <c r="Z44" s="3">
        <v>119239130.434783</v>
      </c>
      <c r="AA44" s="3">
        <v>119554347.826087</v>
      </c>
      <c r="AB44" s="3">
        <v>136173913.04347801</v>
      </c>
      <c r="AC44" s="3">
        <v>144380434.78260899</v>
      </c>
      <c r="AD44" s="3">
        <v>136000000</v>
      </c>
      <c r="AE44" s="3">
        <v>153695652.173913</v>
      </c>
      <c r="AF44" s="3">
        <v>153163043.47826099</v>
      </c>
      <c r="AG44" s="3">
        <v>157956521.73912999</v>
      </c>
      <c r="AH44" s="4" t="s">
        <v>121</v>
      </c>
    </row>
    <row r="45" spans="1:34" x14ac:dyDescent="0.25">
      <c r="A45" s="10" t="s">
        <v>34</v>
      </c>
      <c r="B45" s="2" t="s">
        <v>81</v>
      </c>
      <c r="C45" s="2" t="s">
        <v>61</v>
      </c>
      <c r="D45" s="2" t="s">
        <v>46</v>
      </c>
      <c r="E45" s="2" t="s">
        <v>46</v>
      </c>
      <c r="F45" s="2" t="s">
        <v>38</v>
      </c>
      <c r="G45" s="2" t="s">
        <v>39</v>
      </c>
      <c r="H45" s="2" t="s">
        <v>40</v>
      </c>
      <c r="I45" s="4" t="s">
        <v>41</v>
      </c>
      <c r="J45" s="3">
        <v>36241642590.010803</v>
      </c>
      <c r="K45" s="3">
        <v>28913810130.921501</v>
      </c>
      <c r="L45" s="3">
        <v>28846591070.354599</v>
      </c>
      <c r="M45" s="3">
        <v>35112031894.716599</v>
      </c>
      <c r="N45" s="3">
        <v>37033989086.600098</v>
      </c>
      <c r="O45" s="3">
        <v>36077940872.6502</v>
      </c>
      <c r="P45" s="3">
        <v>35607988478.396698</v>
      </c>
      <c r="Q45" s="3">
        <v>34695524674.264099</v>
      </c>
      <c r="R45" s="3">
        <v>35982565083.735199</v>
      </c>
      <c r="S45" s="3">
        <v>35684645538.035896</v>
      </c>
      <c r="T45" s="3">
        <v>35889848175.851402</v>
      </c>
      <c r="U45" s="3">
        <v>36068677900.7052</v>
      </c>
      <c r="V45" s="3">
        <v>31331918435.237701</v>
      </c>
      <c r="W45" s="3">
        <v>31913289748.536499</v>
      </c>
      <c r="X45" s="3">
        <v>29172501250.875301</v>
      </c>
      <c r="Y45" s="3">
        <v>29816680426.929901</v>
      </c>
      <c r="Z45" s="3">
        <v>30248771870.000801</v>
      </c>
      <c r="AA45" s="3">
        <v>30072757591.885899</v>
      </c>
      <c r="AB45" s="3">
        <v>30534582966.2742</v>
      </c>
      <c r="AC45" s="3">
        <v>33651448898.9258</v>
      </c>
      <c r="AD45" s="3">
        <v>28026594269.6394</v>
      </c>
      <c r="AE45" s="3">
        <v>32541686165.854</v>
      </c>
      <c r="AF45" s="3">
        <v>34694159715.482498</v>
      </c>
      <c r="AG45" s="3">
        <v>34552622760.532097</v>
      </c>
      <c r="AH45" s="4" t="s">
        <v>122</v>
      </c>
    </row>
    <row r="46" spans="1:34" x14ac:dyDescent="0.25">
      <c r="A46" s="10" t="s">
        <v>45</v>
      </c>
      <c r="B46" s="2" t="s">
        <v>81</v>
      </c>
      <c r="C46" s="2" t="s">
        <v>61</v>
      </c>
      <c r="D46" s="2" t="s">
        <v>46</v>
      </c>
      <c r="E46" s="2" t="s">
        <v>46</v>
      </c>
      <c r="F46" s="2" t="s">
        <v>38</v>
      </c>
      <c r="G46" s="2" t="s">
        <v>39</v>
      </c>
      <c r="H46" s="2" t="s">
        <v>501</v>
      </c>
      <c r="I46" s="4" t="s">
        <v>48</v>
      </c>
      <c r="J46" s="3"/>
      <c r="K46" s="3"/>
      <c r="L46" s="3"/>
      <c r="M46" s="3"/>
      <c r="N46" s="3"/>
      <c r="O46" s="3"/>
      <c r="P46" s="3"/>
      <c r="Q46" s="3"/>
      <c r="R46" s="3"/>
      <c r="S46" s="3"/>
      <c r="T46" s="3">
        <v>104234.952206217</v>
      </c>
      <c r="U46" s="3">
        <v>83622.321104999297</v>
      </c>
      <c r="V46" s="3">
        <v>339072.53306254401</v>
      </c>
      <c r="W46" s="3">
        <v>3944928.3937301999</v>
      </c>
      <c r="X46" s="3">
        <v>3256985.50818107</v>
      </c>
      <c r="Y46" s="3">
        <v>5186633.2859647796</v>
      </c>
      <c r="Z46" s="3">
        <v>7630598.9450399401</v>
      </c>
      <c r="AA46" s="3">
        <v>9085459.1064370703</v>
      </c>
      <c r="AB46" s="3">
        <v>12113140.503216101</v>
      </c>
      <c r="AC46" s="3">
        <v>19080784.220444102</v>
      </c>
      <c r="AD46" s="3">
        <v>13155546.012664599</v>
      </c>
      <c r="AE46" s="3">
        <v>29341368.562432401</v>
      </c>
      <c r="AF46" s="3">
        <v>41009150.217813499</v>
      </c>
      <c r="AG46" s="3">
        <v>67883422.738462701</v>
      </c>
      <c r="AH46" s="4" t="s">
        <v>123</v>
      </c>
    </row>
    <row r="47" spans="1:34" x14ac:dyDescent="0.25">
      <c r="A47" s="10" t="s">
        <v>34</v>
      </c>
      <c r="B47" s="2" t="s">
        <v>81</v>
      </c>
      <c r="C47" s="2" t="s">
        <v>61</v>
      </c>
      <c r="D47" s="2" t="s">
        <v>46</v>
      </c>
      <c r="E47" s="2" t="s">
        <v>46</v>
      </c>
      <c r="F47" s="2" t="s">
        <v>38</v>
      </c>
      <c r="G47" s="2" t="s">
        <v>39</v>
      </c>
      <c r="H47" s="2" t="s">
        <v>124</v>
      </c>
      <c r="I47" s="4" t="s">
        <v>48</v>
      </c>
      <c r="J47" s="3">
        <v>20000</v>
      </c>
      <c r="K47" s="3">
        <v>1153333.33333333</v>
      </c>
      <c r="L47" s="3"/>
      <c r="M47" s="3"/>
      <c r="N47" s="3"/>
      <c r="O47" s="3"/>
      <c r="P47" s="3"/>
      <c r="Q47" s="3"/>
      <c r="R47" s="3"/>
      <c r="S47" s="3"/>
      <c r="T47" s="3"/>
      <c r="U47" s="3"/>
      <c r="V47" s="3"/>
      <c r="W47" s="3"/>
      <c r="X47" s="3">
        <v>26666.666666666701</v>
      </c>
      <c r="Y47" s="3">
        <v>26666.666666666701</v>
      </c>
      <c r="Z47" s="3">
        <v>40000</v>
      </c>
      <c r="AA47" s="3"/>
      <c r="AB47" s="3"/>
      <c r="AC47" s="3"/>
      <c r="AD47" s="3"/>
      <c r="AE47" s="3"/>
      <c r="AF47" s="3"/>
      <c r="AG47" s="3"/>
      <c r="AH47" s="4" t="s">
        <v>125</v>
      </c>
    </row>
    <row r="48" spans="1:34" x14ac:dyDescent="0.25">
      <c r="A48" s="10" t="s">
        <v>45</v>
      </c>
      <c r="B48" s="2" t="s">
        <v>81</v>
      </c>
      <c r="C48" s="2" t="s">
        <v>61</v>
      </c>
      <c r="D48" s="2" t="s">
        <v>46</v>
      </c>
      <c r="E48" s="2" t="s">
        <v>46</v>
      </c>
      <c r="F48" s="2" t="s">
        <v>38</v>
      </c>
      <c r="G48" s="2" t="s">
        <v>39</v>
      </c>
      <c r="H48" s="2" t="s">
        <v>126</v>
      </c>
      <c r="I48" s="4" t="s">
        <v>114</v>
      </c>
      <c r="J48" s="3">
        <v>402210.66319896001</v>
      </c>
      <c r="K48" s="3">
        <v>406697.00910273101</v>
      </c>
      <c r="L48" s="3">
        <v>416514.95448634599</v>
      </c>
      <c r="M48" s="3">
        <v>433680.10403120902</v>
      </c>
      <c r="N48" s="3">
        <v>423992.19765929802</v>
      </c>
      <c r="O48" s="3">
        <v>270026.00780234102</v>
      </c>
      <c r="P48" s="3">
        <v>250520.15604681399</v>
      </c>
      <c r="Q48" s="3">
        <v>266059.81794538401</v>
      </c>
      <c r="R48" s="3">
        <v>280754.22626788</v>
      </c>
      <c r="S48" s="3">
        <v>342392.71781534498</v>
      </c>
      <c r="T48" s="3">
        <v>338036.41092327703</v>
      </c>
      <c r="U48" s="3">
        <v>325422.62678803602</v>
      </c>
      <c r="V48" s="3">
        <v>285045.51365409599</v>
      </c>
      <c r="W48" s="3">
        <v>330364.10923276999</v>
      </c>
      <c r="X48" s="3">
        <v>330364.10923276999</v>
      </c>
      <c r="Y48" s="3">
        <v>192262.678803641</v>
      </c>
      <c r="Z48" s="3">
        <v>207477.243172952</v>
      </c>
      <c r="AA48" s="3">
        <v>209102.730819246</v>
      </c>
      <c r="AB48" s="3">
        <v>189466.84005201599</v>
      </c>
      <c r="AC48" s="3">
        <v>222236.67100130001</v>
      </c>
      <c r="AD48" s="3">
        <v>236671.00130038999</v>
      </c>
      <c r="AE48" s="3">
        <v>236671.00130038999</v>
      </c>
      <c r="AF48" s="3">
        <v>236671.00130038999</v>
      </c>
      <c r="AG48" s="3">
        <v>236671.00130038999</v>
      </c>
      <c r="AH48" s="4" t="s">
        <v>127</v>
      </c>
    </row>
    <row r="49" spans="1:34" x14ac:dyDescent="0.25">
      <c r="A49" s="10" t="s">
        <v>34</v>
      </c>
      <c r="B49" s="2" t="s">
        <v>81</v>
      </c>
      <c r="C49" s="2" t="s">
        <v>61</v>
      </c>
      <c r="D49" s="2" t="s">
        <v>128</v>
      </c>
      <c r="E49" s="2" t="s">
        <v>46</v>
      </c>
      <c r="F49" s="2" t="s">
        <v>38</v>
      </c>
      <c r="G49" s="2" t="s">
        <v>39</v>
      </c>
      <c r="H49" s="2" t="s">
        <v>40</v>
      </c>
      <c r="I49" s="4" t="s">
        <v>41</v>
      </c>
      <c r="J49" s="3">
        <v>37279414817.059097</v>
      </c>
      <c r="K49" s="3">
        <v>35332767687.778999</v>
      </c>
      <c r="L49" s="3">
        <v>38178218132.421799</v>
      </c>
      <c r="M49" s="3">
        <v>36411189828.014603</v>
      </c>
      <c r="N49" s="3">
        <v>38635292406.4627</v>
      </c>
      <c r="O49" s="3">
        <v>35956401935.909897</v>
      </c>
      <c r="P49" s="3">
        <v>36334538141.969803</v>
      </c>
      <c r="Q49" s="3">
        <v>34248354788.938599</v>
      </c>
      <c r="R49" s="3">
        <v>32353331298.4212</v>
      </c>
      <c r="S49" s="3">
        <v>31976230811.5732</v>
      </c>
      <c r="T49" s="3">
        <v>33103390777.625702</v>
      </c>
      <c r="U49" s="3">
        <v>33892268193.630299</v>
      </c>
      <c r="V49" s="3">
        <v>32588231674.668701</v>
      </c>
      <c r="W49" s="3">
        <v>31592711558.434299</v>
      </c>
      <c r="X49" s="3">
        <v>27560992187.750702</v>
      </c>
      <c r="Y49" s="3">
        <v>29775964588.183701</v>
      </c>
      <c r="Z49" s="3">
        <v>30969107482.526402</v>
      </c>
      <c r="AA49" s="3">
        <v>30111551576.906101</v>
      </c>
      <c r="AB49" s="3">
        <v>29642756067.301701</v>
      </c>
      <c r="AC49" s="3">
        <v>34314670161.6847</v>
      </c>
      <c r="AD49" s="3">
        <v>33919955918.659302</v>
      </c>
      <c r="AE49" s="3">
        <v>36732666177.153</v>
      </c>
      <c r="AF49" s="3">
        <v>36451159481.079201</v>
      </c>
      <c r="AG49" s="3">
        <v>36675180296.755699</v>
      </c>
      <c r="AH49" s="4" t="s">
        <v>129</v>
      </c>
    </row>
    <row r="50" spans="1:34" x14ac:dyDescent="0.25">
      <c r="A50" s="10" t="s">
        <v>34</v>
      </c>
      <c r="B50" s="2" t="s">
        <v>81</v>
      </c>
      <c r="C50" s="2" t="s">
        <v>61</v>
      </c>
      <c r="D50" s="2" t="s">
        <v>130</v>
      </c>
      <c r="E50" s="2" t="s">
        <v>131</v>
      </c>
      <c r="F50" s="2" t="s">
        <v>38</v>
      </c>
      <c r="G50" s="2" t="s">
        <v>39</v>
      </c>
      <c r="H50" s="2" t="s">
        <v>40</v>
      </c>
      <c r="I50" s="4" t="s">
        <v>41</v>
      </c>
      <c r="J50" s="3">
        <v>615080771.73809397</v>
      </c>
      <c r="K50" s="3">
        <v>403676482.955414</v>
      </c>
      <c r="L50" s="3">
        <v>390992646.44999599</v>
      </c>
      <c r="M50" s="3">
        <v>562854614.79987502</v>
      </c>
      <c r="N50" s="3">
        <v>606803428.03816605</v>
      </c>
      <c r="O50" s="3">
        <v>679734204.25807095</v>
      </c>
      <c r="P50" s="3">
        <v>1771434467.5885301</v>
      </c>
      <c r="Q50" s="3">
        <v>1513497237.2030201</v>
      </c>
      <c r="R50" s="3">
        <v>1497641854.6684699</v>
      </c>
      <c r="S50" s="3">
        <v>1496666567.9126</v>
      </c>
      <c r="T50" s="3">
        <v>1514149373.6605899</v>
      </c>
      <c r="U50" s="3">
        <v>1486962026.47769</v>
      </c>
      <c r="V50" s="3">
        <v>1504187864.8643999</v>
      </c>
      <c r="W50" s="3">
        <v>1480746691.5618601</v>
      </c>
      <c r="X50" s="3">
        <v>1537815627.1887901</v>
      </c>
      <c r="Y50" s="3">
        <v>1569097163.2548499</v>
      </c>
      <c r="Z50" s="3">
        <v>1552451199.0290699</v>
      </c>
      <c r="AA50" s="3">
        <v>1623775500.98368</v>
      </c>
      <c r="AB50" s="3">
        <v>1454191175.8181601</v>
      </c>
      <c r="AC50" s="3">
        <v>1594129927.9086599</v>
      </c>
      <c r="AD50" s="3">
        <v>1585186303.1387601</v>
      </c>
      <c r="AE50" s="3">
        <v>1703977632.7433</v>
      </c>
      <c r="AF50" s="3">
        <v>1702607817.9969699</v>
      </c>
      <c r="AG50" s="3">
        <v>1625265056.16923</v>
      </c>
      <c r="AH50" s="4" t="s">
        <v>132</v>
      </c>
    </row>
    <row r="51" spans="1:34" x14ac:dyDescent="0.25">
      <c r="A51" s="10" t="s">
        <v>34</v>
      </c>
      <c r="B51" s="2" t="s">
        <v>81</v>
      </c>
      <c r="C51" s="2" t="s">
        <v>61</v>
      </c>
      <c r="D51" s="2" t="s">
        <v>130</v>
      </c>
      <c r="E51" s="2" t="s">
        <v>133</v>
      </c>
      <c r="F51" s="2" t="s">
        <v>38</v>
      </c>
      <c r="G51" s="2" t="s">
        <v>39</v>
      </c>
      <c r="H51" s="2" t="s">
        <v>40</v>
      </c>
      <c r="I51" s="4" t="s">
        <v>41</v>
      </c>
      <c r="J51" s="3">
        <v>11191433805.5075</v>
      </c>
      <c r="K51" s="3">
        <v>11040714542.0877</v>
      </c>
      <c r="L51" s="3">
        <v>13014195049.4858</v>
      </c>
      <c r="M51" s="3">
        <v>13452799651.381701</v>
      </c>
      <c r="N51" s="3">
        <v>14258503405.983101</v>
      </c>
      <c r="O51" s="3">
        <v>13564956038.3316</v>
      </c>
      <c r="P51" s="3">
        <v>14301175320.7029</v>
      </c>
      <c r="Q51" s="3">
        <v>15356812943.0378</v>
      </c>
      <c r="R51" s="3">
        <v>14102346077.775499</v>
      </c>
      <c r="S51" s="3">
        <v>13915312111.1637</v>
      </c>
      <c r="T51" s="3">
        <v>14315372911.2125</v>
      </c>
      <c r="U51" s="3">
        <v>14735179720.905899</v>
      </c>
      <c r="V51" s="3">
        <v>18119262104.633701</v>
      </c>
      <c r="W51" s="3">
        <v>14240133036.400299</v>
      </c>
      <c r="X51" s="3">
        <v>14061162516.0576</v>
      </c>
      <c r="Y51" s="3">
        <v>15430929187.2801</v>
      </c>
      <c r="Z51" s="3">
        <v>15854602597.1584</v>
      </c>
      <c r="AA51" s="3">
        <v>16026681593.004</v>
      </c>
      <c r="AB51" s="3">
        <v>15672719838.675699</v>
      </c>
      <c r="AC51" s="3">
        <v>17394396002.4832</v>
      </c>
      <c r="AD51" s="3">
        <v>21114139911.537998</v>
      </c>
      <c r="AE51" s="3">
        <v>21153669153.2593</v>
      </c>
      <c r="AF51" s="3">
        <v>18085318973.377602</v>
      </c>
      <c r="AG51" s="3">
        <v>17479396117.894798</v>
      </c>
      <c r="AH51" s="4" t="s">
        <v>134</v>
      </c>
    </row>
    <row r="52" spans="1:34" x14ac:dyDescent="0.25">
      <c r="A52" s="10" t="s">
        <v>34</v>
      </c>
      <c r="B52" s="2" t="s">
        <v>81</v>
      </c>
      <c r="C52" s="2" t="s">
        <v>61</v>
      </c>
      <c r="D52" s="2" t="s">
        <v>130</v>
      </c>
      <c r="E52" s="2" t="s">
        <v>135</v>
      </c>
      <c r="F52" s="2" t="s">
        <v>38</v>
      </c>
      <c r="G52" s="2" t="s">
        <v>39</v>
      </c>
      <c r="H52" s="2" t="s">
        <v>40</v>
      </c>
      <c r="I52" s="4" t="s">
        <v>41</v>
      </c>
      <c r="J52" s="3">
        <v>5914459891.6823702</v>
      </c>
      <c r="K52" s="3">
        <v>5622189649.5499601</v>
      </c>
      <c r="L52" s="3">
        <v>6274923165.9775105</v>
      </c>
      <c r="M52" s="3">
        <v>6056945267.4347</v>
      </c>
      <c r="N52" s="3">
        <v>6859503313.2165403</v>
      </c>
      <c r="O52" s="3">
        <v>6948857782.0195904</v>
      </c>
      <c r="P52" s="3">
        <v>5004359488.4745798</v>
      </c>
      <c r="Q52" s="3">
        <v>4558090564.8962498</v>
      </c>
      <c r="R52" s="3">
        <v>4083215990.29598</v>
      </c>
      <c r="S52" s="3">
        <v>3772750844.7607098</v>
      </c>
      <c r="T52" s="3">
        <v>3918333297.9980602</v>
      </c>
      <c r="U52" s="3">
        <v>4013058801.0183201</v>
      </c>
      <c r="V52" s="3">
        <v>3647564263.9271498</v>
      </c>
      <c r="W52" s="3">
        <v>3909318927.6473899</v>
      </c>
      <c r="X52" s="3">
        <v>3674605542.5149698</v>
      </c>
      <c r="Y52" s="3">
        <v>4213465474.1423101</v>
      </c>
      <c r="Z52" s="3">
        <v>4426819629.0312901</v>
      </c>
      <c r="AA52" s="3">
        <v>4940746973.4927597</v>
      </c>
      <c r="AB52" s="3">
        <v>4718917787.2520399</v>
      </c>
      <c r="AC52" s="3">
        <v>4483801380.7981701</v>
      </c>
      <c r="AD52" s="3">
        <v>3911790440.4376101</v>
      </c>
      <c r="AE52" s="3">
        <v>4315144548.5991297</v>
      </c>
      <c r="AF52" s="3">
        <v>7307390148.6363001</v>
      </c>
      <c r="AG52" s="3">
        <v>9182529722.6629696</v>
      </c>
      <c r="AH52" s="4" t="s">
        <v>136</v>
      </c>
    </row>
    <row r="53" spans="1:34" x14ac:dyDescent="0.25">
      <c r="A53" s="10" t="s">
        <v>34</v>
      </c>
      <c r="B53" s="2" t="s">
        <v>81</v>
      </c>
      <c r="C53" s="2" t="s">
        <v>61</v>
      </c>
      <c r="D53" s="2" t="s">
        <v>137</v>
      </c>
      <c r="E53" s="2" t="s">
        <v>138</v>
      </c>
      <c r="F53" s="2" t="s">
        <v>38</v>
      </c>
      <c r="G53" s="2" t="s">
        <v>39</v>
      </c>
      <c r="H53" s="2" t="s">
        <v>40</v>
      </c>
      <c r="I53" s="4" t="s">
        <v>41</v>
      </c>
      <c r="J53" s="3">
        <v>979312649.03317702</v>
      </c>
      <c r="K53" s="3">
        <v>645311714.65502203</v>
      </c>
      <c r="L53" s="3">
        <v>836891804.951805</v>
      </c>
      <c r="M53" s="3">
        <v>898626530.18853199</v>
      </c>
      <c r="N53" s="3">
        <v>959816176.80483794</v>
      </c>
      <c r="O53" s="3">
        <v>811212198.41830206</v>
      </c>
      <c r="P53" s="3">
        <v>1394879710.1468501</v>
      </c>
      <c r="Q53" s="3">
        <v>1250457739.82268</v>
      </c>
      <c r="R53" s="3">
        <v>933266740.26691401</v>
      </c>
      <c r="S53" s="3">
        <v>912099870.88445401</v>
      </c>
      <c r="T53" s="3">
        <v>868162187.18070197</v>
      </c>
      <c r="U53" s="3">
        <v>1105519704.86393</v>
      </c>
      <c r="V53" s="3">
        <v>532125581.32798803</v>
      </c>
      <c r="W53" s="3">
        <v>734046832.00848305</v>
      </c>
      <c r="X53" s="3">
        <v>1081669717.25017</v>
      </c>
      <c r="Y53" s="3">
        <v>971201038.32824695</v>
      </c>
      <c r="Z53" s="3">
        <v>709233312.715114</v>
      </c>
      <c r="AA53" s="3">
        <v>732868100.36579394</v>
      </c>
      <c r="AB53" s="3">
        <v>736616899.59016597</v>
      </c>
      <c r="AC53" s="3">
        <v>738883501.30020297</v>
      </c>
      <c r="AD53" s="3">
        <v>496482326.11120301</v>
      </c>
      <c r="AE53" s="3">
        <v>504922587.558514</v>
      </c>
      <c r="AF53" s="3">
        <v>610874051.59217894</v>
      </c>
      <c r="AG53" s="3">
        <v>562095688.34772205</v>
      </c>
      <c r="AH53" s="4" t="s">
        <v>139</v>
      </c>
    </row>
    <row r="54" spans="1:34" x14ac:dyDescent="0.25">
      <c r="A54" s="10" t="s">
        <v>34</v>
      </c>
      <c r="B54" s="2" t="s">
        <v>81</v>
      </c>
      <c r="C54" s="2" t="s">
        <v>61</v>
      </c>
      <c r="D54" s="2" t="s">
        <v>137</v>
      </c>
      <c r="E54" s="2" t="s">
        <v>140</v>
      </c>
      <c r="F54" s="2" t="s">
        <v>38</v>
      </c>
      <c r="G54" s="2" t="s">
        <v>39</v>
      </c>
      <c r="H54" s="2" t="s">
        <v>40</v>
      </c>
      <c r="I54" s="4" t="s">
        <v>41</v>
      </c>
      <c r="J54" s="3">
        <v>675465996.94924498</v>
      </c>
      <c r="K54" s="3">
        <v>1694812646.14521</v>
      </c>
      <c r="L54" s="3">
        <v>1344844457.8641</v>
      </c>
      <c r="M54" s="3">
        <v>1304932657.7052701</v>
      </c>
      <c r="N54" s="3">
        <v>1172206196.5590401</v>
      </c>
      <c r="O54" s="3">
        <v>1031999163.14893</v>
      </c>
      <c r="P54" s="3">
        <v>972996676.13247395</v>
      </c>
      <c r="Q54" s="3">
        <v>5096372744.2017899</v>
      </c>
      <c r="R54" s="3">
        <v>8353068571.9418898</v>
      </c>
      <c r="S54" s="3">
        <v>8429951800.5156898</v>
      </c>
      <c r="T54" s="3">
        <v>8868834198.1008091</v>
      </c>
      <c r="U54" s="3">
        <v>9148329117.8374405</v>
      </c>
      <c r="V54" s="3">
        <v>8347651700.78479</v>
      </c>
      <c r="W54" s="3">
        <v>8360651177.9405403</v>
      </c>
      <c r="X54" s="3">
        <v>8965446934.8183594</v>
      </c>
      <c r="Y54" s="3">
        <v>9169837073.7816792</v>
      </c>
      <c r="Z54" s="3">
        <v>8616185754.7497406</v>
      </c>
      <c r="AA54" s="3">
        <v>7736206314.5761099</v>
      </c>
      <c r="AB54" s="3">
        <v>7293021279.8748903</v>
      </c>
      <c r="AC54" s="3">
        <v>7499704146.4528704</v>
      </c>
      <c r="AD54" s="3">
        <v>6239592056.6600904</v>
      </c>
      <c r="AE54" s="3">
        <v>6788407396.2053204</v>
      </c>
      <c r="AF54" s="3">
        <v>7185636056.6153898</v>
      </c>
      <c r="AG54" s="3">
        <v>7164026658.5483198</v>
      </c>
      <c r="AH54" s="4" t="s">
        <v>141</v>
      </c>
    </row>
    <row r="55" spans="1:34" x14ac:dyDescent="0.25">
      <c r="A55" s="10" t="s">
        <v>34</v>
      </c>
      <c r="B55" s="2" t="s">
        <v>81</v>
      </c>
      <c r="C55" s="2" t="s">
        <v>61</v>
      </c>
      <c r="D55" s="2" t="s">
        <v>137</v>
      </c>
      <c r="E55" s="2" t="s">
        <v>142</v>
      </c>
      <c r="F55" s="2" t="s">
        <v>38</v>
      </c>
      <c r="G55" s="2" t="s">
        <v>39</v>
      </c>
      <c r="H55" s="2" t="s">
        <v>40</v>
      </c>
      <c r="I55" s="4" t="s">
        <v>41</v>
      </c>
      <c r="J55" s="3">
        <v>64094266.263410099</v>
      </c>
      <c r="K55" s="3">
        <v>68925436.052017897</v>
      </c>
      <c r="L55" s="3">
        <v>37383228.424463101</v>
      </c>
      <c r="M55" s="3">
        <v>38237855.140926003</v>
      </c>
      <c r="N55" s="3">
        <v>40770953.113531597</v>
      </c>
      <c r="O55" s="3">
        <v>38092225.901699603</v>
      </c>
      <c r="P55" s="3">
        <v>63810237.538350902</v>
      </c>
      <c r="Q55" s="3">
        <v>81877124.240622804</v>
      </c>
      <c r="R55" s="3">
        <v>83634828.339522302</v>
      </c>
      <c r="S55" s="3">
        <v>93135929.382383198</v>
      </c>
      <c r="T55" s="3">
        <v>107618768.487619</v>
      </c>
      <c r="U55" s="3">
        <v>118360435.023339</v>
      </c>
      <c r="V55" s="3">
        <v>111145289.28412101</v>
      </c>
      <c r="W55" s="3">
        <v>137967927.29666799</v>
      </c>
      <c r="X55" s="3">
        <v>89870855.541924894</v>
      </c>
      <c r="Y55" s="3">
        <v>83465493.338036895</v>
      </c>
      <c r="Z55" s="3">
        <v>83529375.969612807</v>
      </c>
      <c r="AA55" s="3">
        <v>81648138.362591594</v>
      </c>
      <c r="AB55" s="3">
        <v>82319280.309790105</v>
      </c>
      <c r="AC55" s="3">
        <v>71868438.791659102</v>
      </c>
      <c r="AD55" s="3">
        <v>59044846.511167303</v>
      </c>
      <c r="AE55" s="3">
        <v>72207384.209600106</v>
      </c>
      <c r="AF55" s="3">
        <v>58416720.042228997</v>
      </c>
      <c r="AG55" s="3">
        <v>50909306.112591803</v>
      </c>
      <c r="AH55" s="4" t="s">
        <v>143</v>
      </c>
    </row>
    <row r="56" spans="1:34" x14ac:dyDescent="0.25">
      <c r="A56" s="10" t="s">
        <v>45</v>
      </c>
      <c r="B56" s="2" t="s">
        <v>60</v>
      </c>
      <c r="C56" s="2" t="s">
        <v>144</v>
      </c>
      <c r="D56" s="2" t="s">
        <v>62</v>
      </c>
      <c r="E56" s="2" t="s">
        <v>46</v>
      </c>
      <c r="F56" s="2" t="s">
        <v>38</v>
      </c>
      <c r="G56" s="2" t="s">
        <v>39</v>
      </c>
      <c r="H56" s="2" t="s">
        <v>47</v>
      </c>
      <c r="I56" s="4" t="s">
        <v>48</v>
      </c>
      <c r="J56" s="3">
        <v>36.121611134046297</v>
      </c>
      <c r="K56" s="3">
        <v>7.6605548211239904</v>
      </c>
      <c r="L56" s="3">
        <v>13.0366868425516</v>
      </c>
      <c r="M56" s="3">
        <v>2.28934232781247</v>
      </c>
      <c r="N56" s="3">
        <v>4.7752482051493397</v>
      </c>
      <c r="O56" s="3">
        <v>23.133312633354599</v>
      </c>
      <c r="P56" s="3">
        <v>121.390301597169</v>
      </c>
      <c r="Q56" s="3">
        <v>88.287741009098596</v>
      </c>
      <c r="R56" s="3">
        <v>92.017183547972905</v>
      </c>
      <c r="S56" s="3">
        <v>56.034118598187803</v>
      </c>
      <c r="T56" s="3">
        <v>17.8425987621643</v>
      </c>
      <c r="U56" s="3">
        <v>28.424157601596001</v>
      </c>
      <c r="V56" s="3">
        <v>55.672838055354603</v>
      </c>
      <c r="W56" s="3">
        <v>397.15979777530299</v>
      </c>
      <c r="X56" s="3">
        <v>163.830175753308</v>
      </c>
      <c r="Y56" s="3">
        <v>172.635442519506</v>
      </c>
      <c r="Z56" s="3">
        <v>395.24324497696801</v>
      </c>
      <c r="AA56" s="3">
        <v>336.69995086123799</v>
      </c>
      <c r="AB56" s="3">
        <v>277.61695977034799</v>
      </c>
      <c r="AC56" s="3">
        <v>350.207814098629</v>
      </c>
      <c r="AD56" s="3">
        <v>205.47704998939</v>
      </c>
      <c r="AE56" s="3">
        <v>106.05261028340701</v>
      </c>
      <c r="AF56" s="3">
        <v>22.351526270739502</v>
      </c>
      <c r="AG56" s="3">
        <v>157.22408626697899</v>
      </c>
      <c r="AH56" s="4" t="s">
        <v>145</v>
      </c>
    </row>
    <row r="57" spans="1:34" x14ac:dyDescent="0.25">
      <c r="A57" s="10" t="s">
        <v>45</v>
      </c>
      <c r="B57" s="2" t="s">
        <v>60</v>
      </c>
      <c r="C57" s="2" t="s">
        <v>144</v>
      </c>
      <c r="D57" s="2" t="s">
        <v>62</v>
      </c>
      <c r="E57" s="2" t="s">
        <v>46</v>
      </c>
      <c r="F57" s="2" t="s">
        <v>38</v>
      </c>
      <c r="G57" s="2" t="s">
        <v>39</v>
      </c>
      <c r="H57" s="2" t="s">
        <v>65</v>
      </c>
      <c r="I57" s="4" t="s">
        <v>41</v>
      </c>
      <c r="J57" s="3"/>
      <c r="K57" s="3"/>
      <c r="L57" s="3"/>
      <c r="M57" s="3"/>
      <c r="N57" s="3"/>
      <c r="O57" s="3"/>
      <c r="P57" s="3"/>
      <c r="Q57" s="3"/>
      <c r="R57" s="3"/>
      <c r="S57" s="3"/>
      <c r="T57" s="3"/>
      <c r="U57" s="3"/>
      <c r="V57" s="3">
        <v>260835044.60457599</v>
      </c>
      <c r="W57" s="3">
        <v>309918860.51649803</v>
      </c>
      <c r="X57" s="3">
        <v>266469048.11190999</v>
      </c>
      <c r="Y57" s="3">
        <v>320126659.270518</v>
      </c>
      <c r="Z57" s="3">
        <v>335421299.48941803</v>
      </c>
      <c r="AA57" s="3">
        <v>52741779.521066204</v>
      </c>
      <c r="AB57" s="3"/>
      <c r="AC57" s="3"/>
      <c r="AD57" s="3"/>
      <c r="AE57" s="3"/>
      <c r="AF57" s="3"/>
      <c r="AG57" s="3"/>
      <c r="AH57" s="4" t="s">
        <v>146</v>
      </c>
    </row>
    <row r="58" spans="1:34" x14ac:dyDescent="0.25">
      <c r="A58" s="10" t="s">
        <v>34</v>
      </c>
      <c r="B58" s="2" t="s">
        <v>60</v>
      </c>
      <c r="C58" s="2" t="s">
        <v>144</v>
      </c>
      <c r="D58" s="2" t="s">
        <v>62</v>
      </c>
      <c r="E58" s="2" t="s">
        <v>46</v>
      </c>
      <c r="F58" s="2" t="s">
        <v>38</v>
      </c>
      <c r="G58" s="2" t="s">
        <v>39</v>
      </c>
      <c r="H58" s="2" t="s">
        <v>67</v>
      </c>
      <c r="I58" s="4" t="s">
        <v>48</v>
      </c>
      <c r="J58" s="3"/>
      <c r="K58" s="3"/>
      <c r="L58" s="3">
        <v>6268188.4057970997</v>
      </c>
      <c r="M58" s="3">
        <v>146666.66666666701</v>
      </c>
      <c r="N58" s="3"/>
      <c r="O58" s="3">
        <v>10.2898550724638</v>
      </c>
      <c r="P58" s="3">
        <v>93.043478260869506</v>
      </c>
      <c r="Q58" s="3">
        <v>69130.434782608703</v>
      </c>
      <c r="R58" s="3"/>
      <c r="S58" s="3">
        <v>50.7246376811594</v>
      </c>
      <c r="T58" s="3">
        <v>50.7246376811594</v>
      </c>
      <c r="U58" s="3"/>
      <c r="V58" s="3"/>
      <c r="W58" s="3"/>
      <c r="X58" s="3"/>
      <c r="Y58" s="3"/>
      <c r="Z58" s="3"/>
      <c r="AA58" s="3"/>
      <c r="AB58" s="3"/>
      <c r="AC58" s="3"/>
      <c r="AD58" s="3"/>
      <c r="AE58" s="3"/>
      <c r="AF58" s="3"/>
      <c r="AG58" s="3"/>
      <c r="AH58" s="4" t="s">
        <v>147</v>
      </c>
    </row>
    <row r="59" spans="1:34" x14ac:dyDescent="0.25">
      <c r="A59" s="10" t="s">
        <v>45</v>
      </c>
      <c r="B59" s="2" t="s">
        <v>60</v>
      </c>
      <c r="C59" s="2" t="s">
        <v>144</v>
      </c>
      <c r="D59" s="2" t="s">
        <v>62</v>
      </c>
      <c r="E59" s="2" t="s">
        <v>46</v>
      </c>
      <c r="F59" s="2" t="s">
        <v>38</v>
      </c>
      <c r="G59" s="2" t="s">
        <v>39</v>
      </c>
      <c r="H59" s="2" t="s">
        <v>69</v>
      </c>
      <c r="I59" s="4" t="s">
        <v>41</v>
      </c>
      <c r="J59" s="3">
        <v>2728456599.2865601</v>
      </c>
      <c r="K59" s="3">
        <v>1156524375.74316</v>
      </c>
      <c r="L59" s="3">
        <v>1852237812.1284201</v>
      </c>
      <c r="M59" s="3">
        <v>3518538644.47087</v>
      </c>
      <c r="N59" s="3">
        <v>3516407895.3626699</v>
      </c>
      <c r="O59" s="3">
        <v>3827364458.9774098</v>
      </c>
      <c r="P59" s="3">
        <v>3576124887.0392399</v>
      </c>
      <c r="Q59" s="3">
        <v>3203160523.1866899</v>
      </c>
      <c r="R59" s="3">
        <v>3157587395.9572001</v>
      </c>
      <c r="S59" s="3">
        <v>1488237109.11062</v>
      </c>
      <c r="T59" s="3">
        <v>70077860.765375003</v>
      </c>
      <c r="U59" s="3">
        <v>2578133415.0409398</v>
      </c>
      <c r="V59" s="3">
        <v>247381000</v>
      </c>
      <c r="W59" s="3">
        <v>339141000</v>
      </c>
      <c r="X59" s="3">
        <v>357720000</v>
      </c>
      <c r="Y59" s="3">
        <v>296870000</v>
      </c>
      <c r="Z59" s="3">
        <v>528768000</v>
      </c>
      <c r="AA59" s="3">
        <v>594662000</v>
      </c>
      <c r="AB59" s="3">
        <v>549374000</v>
      </c>
      <c r="AC59" s="3">
        <v>619568000</v>
      </c>
      <c r="AD59" s="3">
        <v>503333000</v>
      </c>
      <c r="AE59" s="3">
        <v>553852000</v>
      </c>
      <c r="AF59" s="3">
        <v>675490000</v>
      </c>
      <c r="AG59" s="3">
        <v>722284000</v>
      </c>
      <c r="AH59" s="4" t="s">
        <v>148</v>
      </c>
    </row>
    <row r="60" spans="1:34" x14ac:dyDescent="0.25">
      <c r="A60" s="10" t="s">
        <v>34</v>
      </c>
      <c r="B60" s="2" t="s">
        <v>60</v>
      </c>
      <c r="C60" s="2" t="s">
        <v>144</v>
      </c>
      <c r="D60" s="2" t="s">
        <v>62</v>
      </c>
      <c r="E60" s="2" t="s">
        <v>46</v>
      </c>
      <c r="F60" s="2" t="s">
        <v>38</v>
      </c>
      <c r="G60" s="2" t="s">
        <v>39</v>
      </c>
      <c r="H60" s="2" t="s">
        <v>50</v>
      </c>
      <c r="I60" s="4" t="s">
        <v>48</v>
      </c>
      <c r="J60" s="3">
        <v>70949.385635242696</v>
      </c>
      <c r="K60" s="3">
        <v>12208.364642173001</v>
      </c>
      <c r="L60" s="3">
        <v>12944.513918484299</v>
      </c>
      <c r="M60" s="3">
        <v>9834.0425933635106</v>
      </c>
      <c r="N60" s="3">
        <v>14223.9949236333</v>
      </c>
      <c r="O60" s="3">
        <v>38815.327314811497</v>
      </c>
      <c r="P60" s="3">
        <v>26938.054690108002</v>
      </c>
      <c r="Q60" s="3">
        <v>21800.205860027101</v>
      </c>
      <c r="R60" s="3">
        <v>32275.111948191501</v>
      </c>
      <c r="S60" s="3">
        <v>29193.622856378599</v>
      </c>
      <c r="T60" s="3">
        <v>12325.4019848631</v>
      </c>
      <c r="U60" s="3">
        <v>8534.7426211680504</v>
      </c>
      <c r="V60" s="3">
        <v>10158.861578702101</v>
      </c>
      <c r="W60" s="3">
        <v>23826.842729890399</v>
      </c>
      <c r="X60" s="3">
        <v>8882.9855387261505</v>
      </c>
      <c r="Y60" s="3">
        <v>4882.34984090135</v>
      </c>
      <c r="Z60" s="3">
        <v>8553.1234690807505</v>
      </c>
      <c r="AA60" s="3">
        <v>6924.4779403393404</v>
      </c>
      <c r="AB60" s="3">
        <v>5346.7214565736904</v>
      </c>
      <c r="AC60" s="3">
        <v>5380.14499012947</v>
      </c>
      <c r="AD60" s="3">
        <v>2341.91823621311</v>
      </c>
      <c r="AE60" s="3">
        <v>1061.7536490729401</v>
      </c>
      <c r="AF60" s="3">
        <v>191.190635514772</v>
      </c>
      <c r="AG60" s="3">
        <v>990.031967375504</v>
      </c>
      <c r="AH60" s="4" t="s">
        <v>149</v>
      </c>
    </row>
    <row r="61" spans="1:34" x14ac:dyDescent="0.25">
      <c r="A61" s="10" t="s">
        <v>34</v>
      </c>
      <c r="B61" s="2" t="s">
        <v>60</v>
      </c>
      <c r="C61" s="2" t="s">
        <v>144</v>
      </c>
      <c r="D61" s="2" t="s">
        <v>62</v>
      </c>
      <c r="E61" s="2" t="s">
        <v>46</v>
      </c>
      <c r="F61" s="2" t="s">
        <v>38</v>
      </c>
      <c r="G61" s="2" t="s">
        <v>39</v>
      </c>
      <c r="H61" s="2" t="s">
        <v>72</v>
      </c>
      <c r="I61" s="4" t="s">
        <v>48</v>
      </c>
      <c r="J61" s="3">
        <v>20666.666666666701</v>
      </c>
      <c r="K61" s="3">
        <v>56658</v>
      </c>
      <c r="L61" s="3">
        <v>85932.42</v>
      </c>
      <c r="M61" s="3">
        <v>24107.58</v>
      </c>
      <c r="N61" s="3">
        <v>49520.814814814803</v>
      </c>
      <c r="O61" s="3">
        <v>38649.037037037</v>
      </c>
      <c r="P61" s="3"/>
      <c r="Q61" s="3"/>
      <c r="R61" s="3">
        <v>168</v>
      </c>
      <c r="S61" s="3"/>
      <c r="T61" s="3">
        <v>2129.00000000001</v>
      </c>
      <c r="U61" s="3"/>
      <c r="V61" s="3"/>
      <c r="W61" s="3"/>
      <c r="X61" s="3"/>
      <c r="Y61" s="3"/>
      <c r="Z61" s="3"/>
      <c r="AA61" s="3"/>
      <c r="AB61" s="3"/>
      <c r="AC61" s="3"/>
      <c r="AD61" s="3"/>
      <c r="AE61" s="3"/>
      <c r="AF61" s="3"/>
      <c r="AG61" s="3"/>
      <c r="AH61" s="4" t="s">
        <v>150</v>
      </c>
    </row>
    <row r="62" spans="1:34" x14ac:dyDescent="0.25">
      <c r="A62" s="10" t="s">
        <v>34</v>
      </c>
      <c r="B62" s="2" t="s">
        <v>60</v>
      </c>
      <c r="C62" s="2" t="s">
        <v>144</v>
      </c>
      <c r="D62" s="2" t="s">
        <v>62</v>
      </c>
      <c r="E62" s="2" t="s">
        <v>46</v>
      </c>
      <c r="F62" s="2" t="s">
        <v>38</v>
      </c>
      <c r="G62" s="2" t="s">
        <v>39</v>
      </c>
      <c r="H62" s="2" t="s">
        <v>56</v>
      </c>
      <c r="I62" s="4" t="s">
        <v>48</v>
      </c>
      <c r="J62" s="3"/>
      <c r="K62" s="3"/>
      <c r="L62" s="3"/>
      <c r="M62" s="3"/>
      <c r="N62" s="3"/>
      <c r="O62" s="3">
        <v>185.02062488904701</v>
      </c>
      <c r="P62" s="3"/>
      <c r="Q62" s="3"/>
      <c r="R62" s="3"/>
      <c r="S62" s="3"/>
      <c r="T62" s="3"/>
      <c r="U62" s="3"/>
      <c r="V62" s="3"/>
      <c r="W62" s="3"/>
      <c r="X62" s="3"/>
      <c r="Y62" s="3"/>
      <c r="Z62" s="3"/>
      <c r="AA62" s="3"/>
      <c r="AB62" s="3"/>
      <c r="AC62" s="3"/>
      <c r="AD62" s="3"/>
      <c r="AE62" s="3"/>
      <c r="AF62" s="3"/>
      <c r="AG62" s="3"/>
      <c r="AH62" s="4" t="s">
        <v>151</v>
      </c>
    </row>
    <row r="63" spans="1:34" x14ac:dyDescent="0.25">
      <c r="A63" s="10" t="s">
        <v>45</v>
      </c>
      <c r="B63" s="2" t="s">
        <v>60</v>
      </c>
      <c r="C63" s="2" t="s">
        <v>144</v>
      </c>
      <c r="D63" s="2" t="s">
        <v>62</v>
      </c>
      <c r="E63" s="2" t="s">
        <v>46</v>
      </c>
      <c r="F63" s="2" t="s">
        <v>38</v>
      </c>
      <c r="G63" s="2" t="s">
        <v>39</v>
      </c>
      <c r="H63" s="2" t="s">
        <v>75</v>
      </c>
      <c r="I63" s="4" t="s">
        <v>41</v>
      </c>
      <c r="J63" s="3">
        <v>326074910.82045197</v>
      </c>
      <c r="K63" s="3"/>
      <c r="L63" s="3"/>
      <c r="M63" s="3"/>
      <c r="N63" s="3"/>
      <c r="O63" s="3">
        <v>415866456.59928602</v>
      </c>
      <c r="P63" s="3">
        <v>421403995.24375802</v>
      </c>
      <c r="Q63" s="3">
        <v>346425683.70986998</v>
      </c>
      <c r="R63" s="3">
        <v>340878715.81450701</v>
      </c>
      <c r="S63" s="3">
        <v>301217387.21071702</v>
      </c>
      <c r="T63" s="3">
        <v>166590388.75508901</v>
      </c>
      <c r="U63" s="3">
        <v>200516768.50436801</v>
      </c>
      <c r="V63" s="3"/>
      <c r="W63" s="3"/>
      <c r="X63" s="3"/>
      <c r="Y63" s="3"/>
      <c r="Z63" s="3">
        <v>117108000</v>
      </c>
      <c r="AA63" s="3">
        <v>110301000</v>
      </c>
      <c r="AB63" s="3">
        <v>104206000</v>
      </c>
      <c r="AC63" s="3">
        <v>107728000</v>
      </c>
      <c r="AD63" s="3">
        <v>112118000</v>
      </c>
      <c r="AE63" s="3">
        <v>104751000</v>
      </c>
      <c r="AF63" s="3">
        <v>85285000</v>
      </c>
      <c r="AG63" s="3">
        <v>103919000</v>
      </c>
      <c r="AH63" s="4" t="s">
        <v>152</v>
      </c>
    </row>
    <row r="64" spans="1:34" x14ac:dyDescent="0.25">
      <c r="A64" s="10" t="s">
        <v>34</v>
      </c>
      <c r="B64" s="2" t="s">
        <v>60</v>
      </c>
      <c r="C64" s="2" t="s">
        <v>144</v>
      </c>
      <c r="D64" s="2" t="s">
        <v>62</v>
      </c>
      <c r="E64" s="2" t="s">
        <v>46</v>
      </c>
      <c r="F64" s="2" t="s">
        <v>38</v>
      </c>
      <c r="G64" s="2" t="s">
        <v>39</v>
      </c>
      <c r="H64" s="2" t="s">
        <v>40</v>
      </c>
      <c r="I64" s="4" t="s">
        <v>41</v>
      </c>
      <c r="J64" s="3">
        <v>13456793268.561399</v>
      </c>
      <c r="K64" s="3">
        <v>12313751343.7089</v>
      </c>
      <c r="L64" s="3">
        <v>12764189941.7707</v>
      </c>
      <c r="M64" s="3">
        <v>15791888398.075399</v>
      </c>
      <c r="N64" s="3">
        <v>12638476177.9832</v>
      </c>
      <c r="O64" s="3">
        <v>13317530150.018499</v>
      </c>
      <c r="P64" s="3">
        <v>13041341573.183901</v>
      </c>
      <c r="Q64" s="3">
        <v>14146243545.9758</v>
      </c>
      <c r="R64" s="3">
        <v>13999305513.1637</v>
      </c>
      <c r="S64" s="3">
        <v>19265070856.6054</v>
      </c>
      <c r="T64" s="3">
        <v>14388942079.177401</v>
      </c>
      <c r="U64" s="3">
        <v>20688617891.575199</v>
      </c>
      <c r="V64" s="3">
        <v>16464914562.9541</v>
      </c>
      <c r="W64" s="3">
        <v>16392335948.676901</v>
      </c>
      <c r="X64" s="3">
        <v>16365458852.6092</v>
      </c>
      <c r="Y64" s="3">
        <v>16263702577.0952</v>
      </c>
      <c r="Z64" s="3">
        <v>16260045784.071899</v>
      </c>
      <c r="AA64" s="3">
        <v>17848020217.258999</v>
      </c>
      <c r="AB64" s="3">
        <v>16056663442.2057</v>
      </c>
      <c r="AC64" s="3">
        <v>14961388899.1665</v>
      </c>
      <c r="AD64" s="3">
        <v>14308741124.8375</v>
      </c>
      <c r="AE64" s="3">
        <v>14157547909.2267</v>
      </c>
      <c r="AF64" s="3">
        <v>13334256425.599501</v>
      </c>
      <c r="AG64" s="3">
        <v>12298344146.062201</v>
      </c>
      <c r="AH64" s="4" t="s">
        <v>153</v>
      </c>
    </row>
    <row r="65" spans="1:34" x14ac:dyDescent="0.25">
      <c r="A65" s="10" t="s">
        <v>34</v>
      </c>
      <c r="B65" s="2" t="s">
        <v>60</v>
      </c>
      <c r="C65" s="2" t="s">
        <v>144</v>
      </c>
      <c r="D65" s="2" t="s">
        <v>62</v>
      </c>
      <c r="E65" s="2" t="s">
        <v>46</v>
      </c>
      <c r="F65" s="2" t="s">
        <v>38</v>
      </c>
      <c r="G65" s="2" t="s">
        <v>39</v>
      </c>
      <c r="H65" s="2" t="s">
        <v>78</v>
      </c>
      <c r="I65" s="4" t="s">
        <v>41</v>
      </c>
      <c r="J65" s="3">
        <v>159777.424483307</v>
      </c>
      <c r="K65" s="3">
        <v>12000</v>
      </c>
      <c r="L65" s="3">
        <v>37344.827586206899</v>
      </c>
      <c r="M65" s="3"/>
      <c r="N65" s="3"/>
      <c r="O65" s="3"/>
      <c r="P65" s="3"/>
      <c r="Q65" s="3"/>
      <c r="R65" s="3"/>
      <c r="S65" s="3">
        <v>1298.0666999380401</v>
      </c>
      <c r="T65" s="3"/>
      <c r="U65" s="3"/>
      <c r="V65" s="3"/>
      <c r="W65" s="3"/>
      <c r="X65" s="3"/>
      <c r="Y65" s="3">
        <v>201185.25874987201</v>
      </c>
      <c r="Z65" s="3">
        <v>229880.113991255</v>
      </c>
      <c r="AA65" s="3">
        <v>794.91255961844195</v>
      </c>
      <c r="AB65" s="3">
        <v>794.91255961844195</v>
      </c>
      <c r="AC65" s="3">
        <v>172432.39469065901</v>
      </c>
      <c r="AD65" s="3"/>
      <c r="AE65" s="3"/>
      <c r="AF65" s="3"/>
      <c r="AG65" s="3"/>
      <c r="AH65" s="4" t="s">
        <v>154</v>
      </c>
    </row>
    <row r="66" spans="1:34" x14ac:dyDescent="0.25">
      <c r="A66" s="10" t="s">
        <v>45</v>
      </c>
      <c r="B66" s="2" t="s">
        <v>60</v>
      </c>
      <c r="C66" s="2" t="s">
        <v>144</v>
      </c>
      <c r="D66" s="2" t="s">
        <v>62</v>
      </c>
      <c r="E66" s="2" t="s">
        <v>46</v>
      </c>
      <c r="F66" s="2" t="s">
        <v>38</v>
      </c>
      <c r="G66" s="2" t="s">
        <v>39</v>
      </c>
      <c r="H66" s="2" t="s">
        <v>501</v>
      </c>
      <c r="I66" s="4" t="s">
        <v>48</v>
      </c>
      <c r="J66" s="3"/>
      <c r="K66" s="3"/>
      <c r="L66" s="3"/>
      <c r="M66" s="3"/>
      <c r="N66" s="3"/>
      <c r="O66" s="3"/>
      <c r="P66" s="3"/>
      <c r="Q66" s="3"/>
      <c r="R66" s="3"/>
      <c r="S66" s="3"/>
      <c r="T66" s="3">
        <v>6.5121202892756296</v>
      </c>
      <c r="U66" s="3">
        <v>4.0887139368219296</v>
      </c>
      <c r="V66" s="3">
        <v>24.5670925647829</v>
      </c>
      <c r="W66" s="3">
        <v>775.335608942558</v>
      </c>
      <c r="X66" s="3">
        <v>276.76529464446099</v>
      </c>
      <c r="Y66" s="3">
        <v>225.47781605850301</v>
      </c>
      <c r="Z66" s="3">
        <v>618.62917267564103</v>
      </c>
      <c r="AA66" s="3">
        <v>665.33024531791398</v>
      </c>
      <c r="AB66" s="3">
        <v>577.38588191622898</v>
      </c>
      <c r="AC66" s="3">
        <v>1022.79874314371</v>
      </c>
      <c r="AD66" s="3">
        <v>454.21889913992698</v>
      </c>
      <c r="AE66" s="3">
        <v>344.03989964321897</v>
      </c>
      <c r="AF66" s="3">
        <v>109.607605637451</v>
      </c>
      <c r="AG66" s="3">
        <v>1093.53487067111</v>
      </c>
      <c r="AH66" s="4" t="s">
        <v>155</v>
      </c>
    </row>
    <row r="67" spans="1:34" x14ac:dyDescent="0.25">
      <c r="A67" s="10" t="s">
        <v>34</v>
      </c>
      <c r="B67" s="2" t="s">
        <v>60</v>
      </c>
      <c r="C67" s="2" t="s">
        <v>144</v>
      </c>
      <c r="D67" s="2" t="s">
        <v>156</v>
      </c>
      <c r="E67" s="2" t="s">
        <v>46</v>
      </c>
      <c r="F67" s="2" t="s">
        <v>38</v>
      </c>
      <c r="G67" s="2" t="s">
        <v>39</v>
      </c>
      <c r="H67" s="2" t="s">
        <v>157</v>
      </c>
      <c r="I67" s="4" t="s">
        <v>41</v>
      </c>
      <c r="J67" s="3"/>
      <c r="K67" s="3"/>
      <c r="L67" s="3"/>
      <c r="M67" s="3"/>
      <c r="N67" s="3"/>
      <c r="O67" s="3"/>
      <c r="P67" s="3"/>
      <c r="Q67" s="3"/>
      <c r="R67" s="3"/>
      <c r="S67" s="3"/>
      <c r="T67" s="3"/>
      <c r="U67" s="3">
        <v>11723768.2071833</v>
      </c>
      <c r="V67" s="3">
        <v>5987262031.7578497</v>
      </c>
      <c r="W67" s="3">
        <v>25924771241.7164</v>
      </c>
      <c r="X67" s="3">
        <v>21054771872.119701</v>
      </c>
      <c r="Y67" s="3">
        <v>19111240782.363098</v>
      </c>
      <c r="Z67" s="3">
        <v>14683994848.8708</v>
      </c>
      <c r="AA67" s="3">
        <v>17330374913.636799</v>
      </c>
      <c r="AB67" s="3">
        <v>17847260674.417198</v>
      </c>
      <c r="AC67" s="3">
        <v>19102842773.108799</v>
      </c>
      <c r="AD67" s="3">
        <v>16978833260.338301</v>
      </c>
      <c r="AE67" s="3">
        <v>18120757149.003799</v>
      </c>
      <c r="AF67" s="3">
        <v>17193047927.549301</v>
      </c>
      <c r="AG67" s="3">
        <v>18936389104.8321</v>
      </c>
      <c r="AH67" s="4" t="s">
        <v>158</v>
      </c>
    </row>
    <row r="68" spans="1:34" x14ac:dyDescent="0.25">
      <c r="A68" s="10" t="s">
        <v>45</v>
      </c>
      <c r="B68" s="2" t="s">
        <v>60</v>
      </c>
      <c r="C68" s="2" t="s">
        <v>144</v>
      </c>
      <c r="D68" s="2" t="s">
        <v>156</v>
      </c>
      <c r="E68" s="2" t="s">
        <v>46</v>
      </c>
      <c r="F68" s="2" t="s">
        <v>38</v>
      </c>
      <c r="G68" s="2" t="s">
        <v>39</v>
      </c>
      <c r="H68" s="2" t="s">
        <v>47</v>
      </c>
      <c r="I68" s="4" t="s">
        <v>48</v>
      </c>
      <c r="J68" s="3">
        <v>89.621861842894603</v>
      </c>
      <c r="K68" s="3">
        <v>321.58311848128398</v>
      </c>
      <c r="L68" s="3">
        <v>11.157950400351099</v>
      </c>
      <c r="M68" s="3"/>
      <c r="N68" s="3">
        <v>4.3178429052032596</v>
      </c>
      <c r="O68" s="3">
        <v>6.3888227949791796</v>
      </c>
      <c r="P68" s="3"/>
      <c r="Q68" s="3"/>
      <c r="R68" s="3"/>
      <c r="S68" s="3">
        <v>343.00252757905298</v>
      </c>
      <c r="T68" s="3">
        <v>182.33533220421401</v>
      </c>
      <c r="U68" s="3">
        <v>91.580057371848696</v>
      </c>
      <c r="V68" s="3">
        <v>563.18771154722401</v>
      </c>
      <c r="W68" s="3">
        <v>2172.7354797098301</v>
      </c>
      <c r="X68" s="3">
        <v>1543.54192607967</v>
      </c>
      <c r="Y68" s="3">
        <v>1947.08169441153</v>
      </c>
      <c r="Z68" s="3">
        <v>3388.9944762570499</v>
      </c>
      <c r="AA68" s="3">
        <v>2676.8744533379299</v>
      </c>
      <c r="AB68" s="3">
        <v>2733.38400565866</v>
      </c>
      <c r="AC68" s="3">
        <v>7417.7212010432604</v>
      </c>
      <c r="AD68" s="3">
        <v>4150.9041715393596</v>
      </c>
      <c r="AE68" s="3">
        <v>2678.7966644217599</v>
      </c>
      <c r="AF68" s="3">
        <v>3161.0721309308601</v>
      </c>
      <c r="AG68" s="3">
        <v>3476.51887584214</v>
      </c>
      <c r="AH68" s="4" t="s">
        <v>159</v>
      </c>
    </row>
    <row r="69" spans="1:34" x14ac:dyDescent="0.25">
      <c r="A69" s="10" t="s">
        <v>45</v>
      </c>
      <c r="B69" s="2" t="s">
        <v>60</v>
      </c>
      <c r="C69" s="2" t="s">
        <v>144</v>
      </c>
      <c r="D69" s="2" t="s">
        <v>156</v>
      </c>
      <c r="E69" s="2" t="s">
        <v>46</v>
      </c>
      <c r="F69" s="2" t="s">
        <v>38</v>
      </c>
      <c r="G69" s="2" t="s">
        <v>39</v>
      </c>
      <c r="H69" s="2" t="s">
        <v>160</v>
      </c>
      <c r="I69" s="4" t="s">
        <v>114</v>
      </c>
      <c r="J69" s="3">
        <v>1308383.9752314901</v>
      </c>
      <c r="K69" s="3">
        <v>1524882.49495919</v>
      </c>
      <c r="L69" s="3">
        <v>1510042.9320475999</v>
      </c>
      <c r="M69" s="3">
        <v>1539513.99757925</v>
      </c>
      <c r="N69" s="3">
        <v>1070410.0705959101</v>
      </c>
      <c r="O69" s="3">
        <v>869722.25678242603</v>
      </c>
      <c r="P69" s="3">
        <v>793957.59255879105</v>
      </c>
      <c r="Q69" s="3">
        <v>789281.20115178195</v>
      </c>
      <c r="R69" s="3">
        <v>507357.67312098999</v>
      </c>
      <c r="S69" s="3">
        <v>539545.23087705998</v>
      </c>
      <c r="T69" s="3">
        <v>480214.19056968298</v>
      </c>
      <c r="U69" s="3">
        <v>589318.69042678399</v>
      </c>
      <c r="V69" s="3">
        <v>1141350.4456502299</v>
      </c>
      <c r="W69" s="3">
        <v>1026979.36060066</v>
      </c>
      <c r="X69" s="3">
        <v>1072304.8302353399</v>
      </c>
      <c r="Y69" s="3">
        <v>844348.89718151803</v>
      </c>
      <c r="Z69" s="3">
        <v>805662.68802203902</v>
      </c>
      <c r="AA69" s="3">
        <v>755286.956683647</v>
      </c>
      <c r="AB69" s="3">
        <v>815148.50828674703</v>
      </c>
      <c r="AC69" s="3">
        <v>1278508.21373059</v>
      </c>
      <c r="AD69" s="3">
        <v>1283375.30753568</v>
      </c>
      <c r="AE69" s="3">
        <v>1182175.3286334099</v>
      </c>
      <c r="AF69" s="3">
        <v>1229225.89814284</v>
      </c>
      <c r="AG69" s="3">
        <v>1298124.4218301801</v>
      </c>
      <c r="AH69" s="4" t="s">
        <v>161</v>
      </c>
    </row>
    <row r="70" spans="1:34" x14ac:dyDescent="0.25">
      <c r="A70" s="10" t="s">
        <v>45</v>
      </c>
      <c r="B70" s="2" t="s">
        <v>60</v>
      </c>
      <c r="C70" s="2" t="s">
        <v>144</v>
      </c>
      <c r="D70" s="2" t="s">
        <v>156</v>
      </c>
      <c r="E70" s="2" t="s">
        <v>46</v>
      </c>
      <c r="F70" s="2" t="s">
        <v>38</v>
      </c>
      <c r="G70" s="2" t="s">
        <v>39</v>
      </c>
      <c r="H70" s="2" t="s">
        <v>65</v>
      </c>
      <c r="I70" s="4" t="s">
        <v>41</v>
      </c>
      <c r="J70" s="3"/>
      <c r="K70" s="3"/>
      <c r="L70" s="3"/>
      <c r="M70" s="3"/>
      <c r="N70" s="3"/>
      <c r="O70" s="3"/>
      <c r="P70" s="3"/>
      <c r="Q70" s="3"/>
      <c r="R70" s="3"/>
      <c r="S70" s="3"/>
      <c r="T70" s="3"/>
      <c r="U70" s="3">
        <v>852053</v>
      </c>
      <c r="V70" s="3">
        <v>3333834527.9271598</v>
      </c>
      <c r="W70" s="3">
        <v>7252733287.6747799</v>
      </c>
      <c r="X70" s="3">
        <v>6677666027.6789103</v>
      </c>
      <c r="Y70" s="3">
        <v>7297968697.5327101</v>
      </c>
      <c r="Z70" s="3">
        <v>6361438317.7797604</v>
      </c>
      <c r="AA70" s="3">
        <v>6548060378.9221802</v>
      </c>
      <c r="AB70" s="3">
        <v>6766255289.6160803</v>
      </c>
      <c r="AC70" s="3">
        <v>6597019170.0295401</v>
      </c>
      <c r="AD70" s="3">
        <v>6659281184.9707699</v>
      </c>
      <c r="AE70" s="3">
        <v>5966093982.1314802</v>
      </c>
      <c r="AF70" s="3">
        <v>6063448606.5414801</v>
      </c>
      <c r="AG70" s="3">
        <v>6428656022.3018799</v>
      </c>
      <c r="AH70" s="4" t="s">
        <v>162</v>
      </c>
    </row>
    <row r="71" spans="1:34" x14ac:dyDescent="0.25">
      <c r="A71" s="10" t="s">
        <v>34</v>
      </c>
      <c r="B71" s="2" t="s">
        <v>60</v>
      </c>
      <c r="C71" s="2" t="s">
        <v>144</v>
      </c>
      <c r="D71" s="2" t="s">
        <v>156</v>
      </c>
      <c r="E71" s="2" t="s">
        <v>46</v>
      </c>
      <c r="F71" s="2" t="s">
        <v>38</v>
      </c>
      <c r="G71" s="2" t="s">
        <v>39</v>
      </c>
      <c r="H71" s="2" t="s">
        <v>113</v>
      </c>
      <c r="I71" s="4" t="s">
        <v>114</v>
      </c>
      <c r="J71" s="3">
        <v>970112.234255919</v>
      </c>
      <c r="K71" s="3">
        <v>965798.94086275902</v>
      </c>
      <c r="L71" s="3">
        <v>1081519.8692296699</v>
      </c>
      <c r="M71" s="3">
        <v>951126.61112215801</v>
      </c>
      <c r="N71" s="3">
        <v>806408.96030255</v>
      </c>
      <c r="O71" s="3">
        <v>786041.31482284598</v>
      </c>
      <c r="P71" s="3">
        <v>805892.63112286304</v>
      </c>
      <c r="Q71" s="3">
        <v>836472.29106608999</v>
      </c>
      <c r="R71" s="3">
        <v>926935.98568116501</v>
      </c>
      <c r="S71" s="3">
        <v>793250.13636357896</v>
      </c>
      <c r="T71" s="3">
        <v>842362.42814206798</v>
      </c>
      <c r="U71" s="3">
        <v>505426.39852005697</v>
      </c>
      <c r="V71" s="3">
        <v>536096.33605550905</v>
      </c>
      <c r="W71" s="3">
        <v>315412.43347025599</v>
      </c>
      <c r="X71" s="3">
        <v>311553.80734380399</v>
      </c>
      <c r="Y71" s="3">
        <v>119416.103599493</v>
      </c>
      <c r="Z71" s="3">
        <v>138377.88559554901</v>
      </c>
      <c r="AA71" s="3">
        <v>125640.96686919501</v>
      </c>
      <c r="AB71" s="3">
        <v>127817.931043522</v>
      </c>
      <c r="AC71" s="3">
        <v>108861.48226039299</v>
      </c>
      <c r="AD71" s="3">
        <v>125968.13379097699</v>
      </c>
      <c r="AE71" s="3">
        <v>130973.018680664</v>
      </c>
      <c r="AF71" s="3">
        <v>126373.807889492</v>
      </c>
      <c r="AG71" s="3">
        <v>99714.419709034803</v>
      </c>
      <c r="AH71" s="4" t="s">
        <v>163</v>
      </c>
    </row>
    <row r="72" spans="1:34" x14ac:dyDescent="0.25">
      <c r="A72" s="10" t="s">
        <v>34</v>
      </c>
      <c r="B72" s="2" t="s">
        <v>60</v>
      </c>
      <c r="C72" s="2" t="s">
        <v>144</v>
      </c>
      <c r="D72" s="2" t="s">
        <v>156</v>
      </c>
      <c r="E72" s="2" t="s">
        <v>46</v>
      </c>
      <c r="F72" s="2" t="s">
        <v>38</v>
      </c>
      <c r="G72" s="2" t="s">
        <v>39</v>
      </c>
      <c r="H72" s="2" t="s">
        <v>67</v>
      </c>
      <c r="I72" s="4" t="s">
        <v>48</v>
      </c>
      <c r="J72" s="3">
        <v>1616644.9275362301</v>
      </c>
      <c r="K72" s="3">
        <v>1177188.4057970999</v>
      </c>
      <c r="L72" s="3">
        <v>5431072.4637681199</v>
      </c>
      <c r="M72" s="3">
        <v>1471623.1884057899</v>
      </c>
      <c r="N72" s="3">
        <v>952101.81159420102</v>
      </c>
      <c r="O72" s="3">
        <v>588974.49275362305</v>
      </c>
      <c r="P72" s="3">
        <v>613225.14492753602</v>
      </c>
      <c r="Q72" s="3">
        <v>717695.65217391297</v>
      </c>
      <c r="R72" s="3">
        <v>733775.36231883999</v>
      </c>
      <c r="S72" s="3">
        <v>433020.47540146898</v>
      </c>
      <c r="T72" s="3">
        <v>601391.40696327097</v>
      </c>
      <c r="U72" s="3"/>
      <c r="V72" s="3"/>
      <c r="W72" s="3"/>
      <c r="X72" s="3"/>
      <c r="Y72" s="3"/>
      <c r="Z72" s="3"/>
      <c r="AA72" s="3"/>
      <c r="AB72" s="3"/>
      <c r="AC72" s="3"/>
      <c r="AD72" s="3"/>
      <c r="AE72" s="3"/>
      <c r="AF72" s="3"/>
      <c r="AG72" s="3"/>
      <c r="AH72" s="4" t="s">
        <v>164</v>
      </c>
    </row>
    <row r="73" spans="1:34" x14ac:dyDescent="0.25">
      <c r="A73" s="10" t="s">
        <v>45</v>
      </c>
      <c r="B73" s="2" t="s">
        <v>60</v>
      </c>
      <c r="C73" s="2" t="s">
        <v>144</v>
      </c>
      <c r="D73" s="2" t="s">
        <v>156</v>
      </c>
      <c r="E73" s="2" t="s">
        <v>46</v>
      </c>
      <c r="F73" s="2" t="s">
        <v>38</v>
      </c>
      <c r="G73" s="2" t="s">
        <v>39</v>
      </c>
      <c r="H73" s="2" t="s">
        <v>69</v>
      </c>
      <c r="I73" s="4" t="s">
        <v>41</v>
      </c>
      <c r="J73" s="3"/>
      <c r="K73" s="3">
        <v>91455410.225921497</v>
      </c>
      <c r="L73" s="3">
        <v>64298454.221165299</v>
      </c>
      <c r="M73" s="3"/>
      <c r="N73" s="3"/>
      <c r="O73" s="3"/>
      <c r="P73" s="3"/>
      <c r="Q73" s="3"/>
      <c r="R73" s="3"/>
      <c r="S73" s="3">
        <v>1390788267.8285899</v>
      </c>
      <c r="T73" s="3">
        <v>3090913688.4983201</v>
      </c>
      <c r="U73" s="3">
        <v>3380213903.6627402</v>
      </c>
      <c r="V73" s="3">
        <v>2278814623.6902399</v>
      </c>
      <c r="W73" s="3">
        <v>440870000</v>
      </c>
      <c r="X73" s="3">
        <v>233232000</v>
      </c>
      <c r="Y73" s="3">
        <v>373897000</v>
      </c>
      <c r="Z73" s="3">
        <v>160735000</v>
      </c>
      <c r="AA73" s="3">
        <v>229976000</v>
      </c>
      <c r="AB73" s="3">
        <v>222975000</v>
      </c>
      <c r="AC73" s="3">
        <v>208852000</v>
      </c>
      <c r="AD73" s="3">
        <v>366183000</v>
      </c>
      <c r="AE73" s="3">
        <v>448549000</v>
      </c>
      <c r="AF73" s="3">
        <v>445775000</v>
      </c>
      <c r="AG73" s="3">
        <v>395378000</v>
      </c>
      <c r="AH73" s="4" t="s">
        <v>165</v>
      </c>
    </row>
    <row r="74" spans="1:34" x14ac:dyDescent="0.25">
      <c r="A74" s="10" t="s">
        <v>34</v>
      </c>
      <c r="B74" s="2" t="s">
        <v>60</v>
      </c>
      <c r="C74" s="2" t="s">
        <v>144</v>
      </c>
      <c r="D74" s="2" t="s">
        <v>156</v>
      </c>
      <c r="E74" s="2" t="s">
        <v>46</v>
      </c>
      <c r="F74" s="2" t="s">
        <v>38</v>
      </c>
      <c r="G74" s="2" t="s">
        <v>39</v>
      </c>
      <c r="H74" s="2" t="s">
        <v>50</v>
      </c>
      <c r="I74" s="4" t="s">
        <v>48</v>
      </c>
      <c r="J74" s="3">
        <v>176033.56654395399</v>
      </c>
      <c r="K74" s="3">
        <v>512496.03519064601</v>
      </c>
      <c r="L74" s="3">
        <v>11079.060654250799</v>
      </c>
      <c r="M74" s="3"/>
      <c r="N74" s="3">
        <v>12861.5252916966</v>
      </c>
      <c r="O74" s="3">
        <v>10719.789762659901</v>
      </c>
      <c r="P74" s="3"/>
      <c r="Q74" s="3"/>
      <c r="R74" s="3"/>
      <c r="S74" s="3">
        <v>178703.38071582199</v>
      </c>
      <c r="T74" s="3">
        <v>125954.536971714</v>
      </c>
      <c r="U74" s="3">
        <v>27498.166519335799</v>
      </c>
      <c r="V74" s="3">
        <v>102767.27762191001</v>
      </c>
      <c r="W74" s="3">
        <v>130349.111009439</v>
      </c>
      <c r="X74" s="3">
        <v>83691.911729554195</v>
      </c>
      <c r="Y74" s="3">
        <v>55065.946263369297</v>
      </c>
      <c r="Z74" s="3">
        <v>73338.351913258695</v>
      </c>
      <c r="AA74" s="3">
        <v>55051.8586467973</v>
      </c>
      <c r="AB74" s="3">
        <v>52643.191987262202</v>
      </c>
      <c r="AC74" s="3">
        <v>113956.38232883799</v>
      </c>
      <c r="AD74" s="3">
        <v>47309.800177698802</v>
      </c>
      <c r="AE74" s="3">
        <v>26818.973394181899</v>
      </c>
      <c r="AF74" s="3">
        <v>27039.200021516499</v>
      </c>
      <c r="AG74" s="3">
        <v>21891.460169935501</v>
      </c>
      <c r="AH74" s="4" t="s">
        <v>166</v>
      </c>
    </row>
    <row r="75" spans="1:34" x14ac:dyDescent="0.25">
      <c r="A75" s="10" t="s">
        <v>34</v>
      </c>
      <c r="B75" s="2" t="s">
        <v>60</v>
      </c>
      <c r="C75" s="2" t="s">
        <v>144</v>
      </c>
      <c r="D75" s="2" t="s">
        <v>156</v>
      </c>
      <c r="E75" s="2" t="s">
        <v>46</v>
      </c>
      <c r="F75" s="2" t="s">
        <v>38</v>
      </c>
      <c r="G75" s="2" t="s">
        <v>39</v>
      </c>
      <c r="H75" s="2" t="s">
        <v>56</v>
      </c>
      <c r="I75" s="4" t="s">
        <v>48</v>
      </c>
      <c r="J75" s="3"/>
      <c r="K75" s="3"/>
      <c r="L75" s="3"/>
      <c r="M75" s="3"/>
      <c r="N75" s="3"/>
      <c r="O75" s="3"/>
      <c r="P75" s="3"/>
      <c r="Q75" s="3"/>
      <c r="R75" s="3"/>
      <c r="S75" s="3"/>
      <c r="T75" s="3"/>
      <c r="U75" s="3">
        <v>3358.22306868533</v>
      </c>
      <c r="V75" s="3">
        <v>2958.4554656599198</v>
      </c>
      <c r="W75" s="3">
        <v>3397.8196392070499</v>
      </c>
      <c r="X75" s="3">
        <v>5169.2812480892599</v>
      </c>
      <c r="Y75" s="3">
        <v>9944.9236148320506</v>
      </c>
      <c r="Z75" s="3"/>
      <c r="AA75" s="3"/>
      <c r="AB75" s="3"/>
      <c r="AC75" s="3"/>
      <c r="AD75" s="3"/>
      <c r="AE75" s="3"/>
      <c r="AF75" s="3"/>
      <c r="AG75" s="3"/>
      <c r="AH75" s="4" t="s">
        <v>167</v>
      </c>
    </row>
    <row r="76" spans="1:34" x14ac:dyDescent="0.25">
      <c r="A76" s="10" t="s">
        <v>45</v>
      </c>
      <c r="B76" s="2" t="s">
        <v>60</v>
      </c>
      <c r="C76" s="2" t="s">
        <v>144</v>
      </c>
      <c r="D76" s="2" t="s">
        <v>156</v>
      </c>
      <c r="E76" s="2" t="s">
        <v>46</v>
      </c>
      <c r="F76" s="2" t="s">
        <v>38</v>
      </c>
      <c r="G76" s="2" t="s">
        <v>39</v>
      </c>
      <c r="H76" s="2" t="s">
        <v>75</v>
      </c>
      <c r="I76" s="4" t="s">
        <v>41</v>
      </c>
      <c r="J76" s="3">
        <v>1044349583.8287801</v>
      </c>
      <c r="K76" s="3">
        <v>1212569560.04756</v>
      </c>
      <c r="L76" s="3">
        <v>1265267538.64447</v>
      </c>
      <c r="M76" s="3">
        <v>598964328.18073702</v>
      </c>
      <c r="N76" s="3">
        <v>639676195.00594604</v>
      </c>
      <c r="O76" s="3">
        <v>687681819.26278102</v>
      </c>
      <c r="P76" s="3">
        <v>708752175.98097503</v>
      </c>
      <c r="Q76" s="3">
        <v>652222354.34007096</v>
      </c>
      <c r="R76" s="3">
        <v>722495838.28775299</v>
      </c>
      <c r="S76" s="3">
        <v>153876337.69322199</v>
      </c>
      <c r="T76" s="3">
        <v>1748476407.9803901</v>
      </c>
      <c r="U76" s="3"/>
      <c r="V76" s="3">
        <v>491185000</v>
      </c>
      <c r="W76" s="3">
        <v>518321000</v>
      </c>
      <c r="X76" s="3">
        <v>161235000</v>
      </c>
      <c r="Y76" s="3">
        <v>460870000</v>
      </c>
      <c r="Z76" s="3">
        <v>250960000</v>
      </c>
      <c r="AA76" s="3">
        <v>259634000</v>
      </c>
      <c r="AB76" s="3"/>
      <c r="AC76" s="3"/>
      <c r="AD76" s="3"/>
      <c r="AE76" s="3"/>
      <c r="AF76" s="3"/>
      <c r="AG76" s="3"/>
      <c r="AH76" s="4" t="s">
        <v>168</v>
      </c>
    </row>
    <row r="77" spans="1:34" x14ac:dyDescent="0.25">
      <c r="A77" s="10" t="s">
        <v>169</v>
      </c>
      <c r="B77" s="2" t="s">
        <v>60</v>
      </c>
      <c r="C77" s="2" t="s">
        <v>144</v>
      </c>
      <c r="D77" s="2" t="s">
        <v>156</v>
      </c>
      <c r="E77" s="2" t="s">
        <v>46</v>
      </c>
      <c r="F77" s="2" t="s">
        <v>38</v>
      </c>
      <c r="G77" s="2" t="s">
        <v>39</v>
      </c>
      <c r="H77" s="2" t="s">
        <v>170</v>
      </c>
      <c r="I77" s="4" t="s">
        <v>114</v>
      </c>
      <c r="J77" s="3"/>
      <c r="K77" s="3"/>
      <c r="L77" s="3"/>
      <c r="M77" s="3">
        <v>498052</v>
      </c>
      <c r="N77" s="3">
        <v>472113.96</v>
      </c>
      <c r="O77" s="3">
        <v>424748.686540469</v>
      </c>
      <c r="P77" s="3">
        <v>468168.24423000601</v>
      </c>
      <c r="Q77" s="3">
        <v>467249.66283356101</v>
      </c>
      <c r="R77" s="3">
        <v>478076.666653322</v>
      </c>
      <c r="S77" s="3"/>
      <c r="T77" s="3"/>
      <c r="U77" s="3"/>
      <c r="V77" s="3"/>
      <c r="W77" s="3"/>
      <c r="X77" s="3"/>
      <c r="Y77" s="3"/>
      <c r="Z77" s="3"/>
      <c r="AA77" s="3"/>
      <c r="AB77" s="3"/>
      <c r="AC77" s="3"/>
      <c r="AD77" s="3"/>
      <c r="AE77" s="3"/>
      <c r="AF77" s="3"/>
      <c r="AG77" s="3"/>
      <c r="AH77" s="4" t="s">
        <v>171</v>
      </c>
    </row>
    <row r="78" spans="1:34" x14ac:dyDescent="0.25">
      <c r="A78" s="10" t="s">
        <v>34</v>
      </c>
      <c r="B78" s="2" t="s">
        <v>60</v>
      </c>
      <c r="C78" s="2" t="s">
        <v>144</v>
      </c>
      <c r="D78" s="2" t="s">
        <v>156</v>
      </c>
      <c r="E78" s="2" t="s">
        <v>46</v>
      </c>
      <c r="F78" s="2" t="s">
        <v>38</v>
      </c>
      <c r="G78" s="2" t="s">
        <v>39</v>
      </c>
      <c r="H78" s="2" t="s">
        <v>40</v>
      </c>
      <c r="I78" s="4" t="s">
        <v>41</v>
      </c>
      <c r="J78" s="3">
        <v>240713778920.56699</v>
      </c>
      <c r="K78" s="3">
        <v>227248190047.95401</v>
      </c>
      <c r="L78" s="3">
        <v>281579800039.55499</v>
      </c>
      <c r="M78" s="3">
        <v>243165899973.04099</v>
      </c>
      <c r="N78" s="3">
        <v>204848949115.56</v>
      </c>
      <c r="O78" s="3">
        <v>193599486871.04001</v>
      </c>
      <c r="P78" s="3">
        <v>178701961486</v>
      </c>
      <c r="Q78" s="3">
        <v>180076342636.995</v>
      </c>
      <c r="R78" s="3">
        <v>182049561233.66199</v>
      </c>
      <c r="S78" s="3">
        <v>194148762631.548</v>
      </c>
      <c r="T78" s="3">
        <v>217680283449.23999</v>
      </c>
      <c r="U78" s="3">
        <v>201554377389.55801</v>
      </c>
      <c r="V78" s="3">
        <v>242947300773.10901</v>
      </c>
      <c r="W78" s="3">
        <v>242825577154.64801</v>
      </c>
      <c r="X78" s="3">
        <v>224452112218.19901</v>
      </c>
      <c r="Y78" s="3">
        <v>209941779030.81699</v>
      </c>
      <c r="Z78" s="3">
        <v>200018789436.27301</v>
      </c>
      <c r="AA78" s="3">
        <v>185337915892.612</v>
      </c>
      <c r="AB78" s="3">
        <v>172842869439.07599</v>
      </c>
      <c r="AC78" s="3">
        <v>159774524905.82599</v>
      </c>
      <c r="AD78" s="3">
        <v>145840864688.517</v>
      </c>
      <c r="AE78" s="3">
        <v>139268271988.47601</v>
      </c>
      <c r="AF78" s="3">
        <v>134850693420.731</v>
      </c>
      <c r="AG78" s="3">
        <v>125546962131.286</v>
      </c>
      <c r="AH78" s="4" t="s">
        <v>172</v>
      </c>
    </row>
    <row r="79" spans="1:34" x14ac:dyDescent="0.25">
      <c r="A79" s="10" t="s">
        <v>34</v>
      </c>
      <c r="B79" s="2" t="s">
        <v>60</v>
      </c>
      <c r="C79" s="2" t="s">
        <v>144</v>
      </c>
      <c r="D79" s="2" t="s">
        <v>156</v>
      </c>
      <c r="E79" s="2" t="s">
        <v>46</v>
      </c>
      <c r="F79" s="2" t="s">
        <v>38</v>
      </c>
      <c r="G79" s="2" t="s">
        <v>39</v>
      </c>
      <c r="H79" s="2" t="s">
        <v>173</v>
      </c>
      <c r="I79" s="4" t="s">
        <v>114</v>
      </c>
      <c r="J79" s="3">
        <v>688690</v>
      </c>
      <c r="K79" s="3">
        <v>461274.21671846602</v>
      </c>
      <c r="L79" s="3">
        <v>1022981.4612838899</v>
      </c>
      <c r="M79" s="3">
        <v>398068.90926490398</v>
      </c>
      <c r="N79" s="3">
        <v>416055.68053036497</v>
      </c>
      <c r="O79" s="3">
        <v>462223.86005990801</v>
      </c>
      <c r="P79" s="3">
        <v>382562.98558602802</v>
      </c>
      <c r="Q79" s="3">
        <v>365347.22189796</v>
      </c>
      <c r="R79" s="3">
        <v>284491.64782773401</v>
      </c>
      <c r="S79" s="3">
        <v>284983.72713544202</v>
      </c>
      <c r="T79" s="3">
        <v>132112.423075228</v>
      </c>
      <c r="U79" s="3">
        <v>110971.82036688901</v>
      </c>
      <c r="V79" s="3">
        <v>9363.7115046526196</v>
      </c>
      <c r="W79" s="3">
        <v>10018.9536570943</v>
      </c>
      <c r="X79" s="3">
        <v>8671.1289604488502</v>
      </c>
      <c r="Y79" s="3"/>
      <c r="Z79" s="3"/>
      <c r="AA79" s="3"/>
      <c r="AB79" s="3"/>
      <c r="AC79" s="3"/>
      <c r="AD79" s="3"/>
      <c r="AE79" s="3"/>
      <c r="AF79" s="3"/>
      <c r="AG79" s="3"/>
      <c r="AH79" s="4" t="s">
        <v>174</v>
      </c>
    </row>
    <row r="80" spans="1:34" x14ac:dyDescent="0.25">
      <c r="A80" s="10" t="s">
        <v>34</v>
      </c>
      <c r="B80" s="2" t="s">
        <v>60</v>
      </c>
      <c r="C80" s="2" t="s">
        <v>144</v>
      </c>
      <c r="D80" s="2" t="s">
        <v>156</v>
      </c>
      <c r="E80" s="2" t="s">
        <v>46</v>
      </c>
      <c r="F80" s="2" t="s">
        <v>38</v>
      </c>
      <c r="G80" s="2" t="s">
        <v>39</v>
      </c>
      <c r="H80" s="2" t="s">
        <v>78</v>
      </c>
      <c r="I80" s="4" t="s">
        <v>41</v>
      </c>
      <c r="J80" s="3">
        <v>2823529.4117647</v>
      </c>
      <c r="K80" s="3">
        <v>3409020.7271491699</v>
      </c>
      <c r="L80" s="3"/>
      <c r="M80" s="3">
        <v>4852270.4904808002</v>
      </c>
      <c r="N80" s="3">
        <v>733472</v>
      </c>
      <c r="O80" s="3">
        <v>2161420</v>
      </c>
      <c r="P80" s="3">
        <v>1797464</v>
      </c>
      <c r="Q80" s="3">
        <v>1687296.2268084199</v>
      </c>
      <c r="R80" s="3">
        <v>3297819.7465933501</v>
      </c>
      <c r="S80" s="3">
        <v>16618454.488546699</v>
      </c>
      <c r="T80" s="3">
        <v>4518238.7890977198</v>
      </c>
      <c r="U80" s="3">
        <v>5684698.1761167701</v>
      </c>
      <c r="V80" s="3">
        <v>9148111.4675442893</v>
      </c>
      <c r="W80" s="3">
        <v>23927692.156417899</v>
      </c>
      <c r="X80" s="3">
        <v>8021984.3572261501</v>
      </c>
      <c r="Y80" s="3">
        <v>50260817.829988502</v>
      </c>
      <c r="Z80" s="3">
        <v>110156660.990687</v>
      </c>
      <c r="AA80" s="3">
        <v>14559547.3530937</v>
      </c>
      <c r="AB80" s="3">
        <v>55285054.570956603</v>
      </c>
      <c r="AC80" s="3">
        <v>17632178.198881101</v>
      </c>
      <c r="AD80" s="3">
        <v>902987.46266163699</v>
      </c>
      <c r="AE80" s="3">
        <v>43810737.534888603</v>
      </c>
      <c r="AF80" s="3">
        <v>115693414.59238601</v>
      </c>
      <c r="AG80" s="3">
        <v>35034251.343855597</v>
      </c>
      <c r="AH80" s="4" t="s">
        <v>175</v>
      </c>
    </row>
    <row r="81" spans="1:34" x14ac:dyDescent="0.25">
      <c r="A81" s="10" t="s">
        <v>169</v>
      </c>
      <c r="B81" s="2" t="s">
        <v>60</v>
      </c>
      <c r="C81" s="2" t="s">
        <v>144</v>
      </c>
      <c r="D81" s="2" t="s">
        <v>156</v>
      </c>
      <c r="E81" s="2" t="s">
        <v>46</v>
      </c>
      <c r="F81" s="2" t="s">
        <v>38</v>
      </c>
      <c r="G81" s="2" t="s">
        <v>39</v>
      </c>
      <c r="H81" s="2" t="s">
        <v>176</v>
      </c>
      <c r="I81" s="4" t="s">
        <v>41</v>
      </c>
      <c r="J81" s="3">
        <v>14225213976.945299</v>
      </c>
      <c r="K81" s="3">
        <v>8981179964.7419605</v>
      </c>
      <c r="L81" s="3">
        <v>8897013396.4025192</v>
      </c>
      <c r="M81" s="3">
        <v>10998324677.912001</v>
      </c>
      <c r="N81" s="3">
        <v>9960526751.9737701</v>
      </c>
      <c r="O81" s="3">
        <v>10933839459.3009</v>
      </c>
      <c r="P81" s="3">
        <v>10095084200.383699</v>
      </c>
      <c r="Q81" s="3">
        <v>8450264467.0714798</v>
      </c>
      <c r="R81" s="3">
        <v>7461129391.9960499</v>
      </c>
      <c r="S81" s="3">
        <v>20124730815.671398</v>
      </c>
      <c r="T81" s="3">
        <v>20057298094.679798</v>
      </c>
      <c r="U81" s="3">
        <v>16576661265.986799</v>
      </c>
      <c r="V81" s="3">
        <v>11771470832.7061</v>
      </c>
      <c r="W81" s="3">
        <v>12896874839.683399</v>
      </c>
      <c r="X81" s="3">
        <v>10990961535.2041</v>
      </c>
      <c r="Y81" s="3">
        <v>13013062791.3349</v>
      </c>
      <c r="Z81" s="3">
        <v>12941488985.779699</v>
      </c>
      <c r="AA81" s="3">
        <v>12894957190.557199</v>
      </c>
      <c r="AB81" s="3">
        <v>12470479072.255899</v>
      </c>
      <c r="AC81" s="3">
        <v>11407428580.3431</v>
      </c>
      <c r="AD81" s="3">
        <v>10623092530.4795</v>
      </c>
      <c r="AE81" s="3">
        <v>11189958427.045601</v>
      </c>
      <c r="AF81" s="3">
        <v>11057372731.9774</v>
      </c>
      <c r="AG81" s="3">
        <v>9163617257.3116798</v>
      </c>
      <c r="AH81" s="4" t="s">
        <v>177</v>
      </c>
    </row>
    <row r="82" spans="1:34" x14ac:dyDescent="0.25">
      <c r="A82" s="10" t="s">
        <v>45</v>
      </c>
      <c r="B82" s="2" t="s">
        <v>60</v>
      </c>
      <c r="C82" s="2" t="s">
        <v>144</v>
      </c>
      <c r="D82" s="2" t="s">
        <v>156</v>
      </c>
      <c r="E82" s="2" t="s">
        <v>46</v>
      </c>
      <c r="F82" s="2" t="s">
        <v>38</v>
      </c>
      <c r="G82" s="2" t="s">
        <v>39</v>
      </c>
      <c r="H82" s="2" t="s">
        <v>501</v>
      </c>
      <c r="I82" s="4" t="s">
        <v>48</v>
      </c>
      <c r="J82" s="3"/>
      <c r="K82" s="3"/>
      <c r="L82" s="3"/>
      <c r="M82" s="3"/>
      <c r="N82" s="3"/>
      <c r="O82" s="3"/>
      <c r="P82" s="3"/>
      <c r="Q82" s="3"/>
      <c r="R82" s="3"/>
      <c r="S82" s="3"/>
      <c r="T82" s="3">
        <v>66.548019833117607</v>
      </c>
      <c r="U82" s="3">
        <v>13.1734654078264</v>
      </c>
      <c r="V82" s="3">
        <v>248.521274003889</v>
      </c>
      <c r="W82" s="3">
        <v>4241.61558060064</v>
      </c>
      <c r="X82" s="3">
        <v>2607.5711266450999</v>
      </c>
      <c r="Y82" s="3">
        <v>2543.0683394795801</v>
      </c>
      <c r="Z82" s="3">
        <v>5304.4065286210898</v>
      </c>
      <c r="AA82" s="3">
        <v>5289.5925056388796</v>
      </c>
      <c r="AB82" s="3">
        <v>5684.8736331832197</v>
      </c>
      <c r="AC82" s="3">
        <v>21663.811074417801</v>
      </c>
      <c r="AD82" s="3">
        <v>9175.8136654643095</v>
      </c>
      <c r="AE82" s="3">
        <v>8690.1485322181798</v>
      </c>
      <c r="AF82" s="3">
        <v>15501.292543596001</v>
      </c>
      <c r="AG82" s="3">
        <v>24180.103122521101</v>
      </c>
      <c r="AH82" s="4" t="s">
        <v>178</v>
      </c>
    </row>
    <row r="83" spans="1:34" x14ac:dyDescent="0.25">
      <c r="A83" s="10" t="s">
        <v>34</v>
      </c>
      <c r="B83" s="2" t="s">
        <v>60</v>
      </c>
      <c r="C83" s="2" t="s">
        <v>144</v>
      </c>
      <c r="D83" s="2" t="s">
        <v>156</v>
      </c>
      <c r="E83" s="2" t="s">
        <v>46</v>
      </c>
      <c r="F83" s="2" t="s">
        <v>38</v>
      </c>
      <c r="G83" s="2" t="s">
        <v>39</v>
      </c>
      <c r="H83" s="2" t="s">
        <v>124</v>
      </c>
      <c r="I83" s="4" t="s">
        <v>48</v>
      </c>
      <c r="J83" s="3">
        <v>38313.333333333299</v>
      </c>
      <c r="K83" s="3"/>
      <c r="L83" s="3"/>
      <c r="M83" s="3">
        <v>8464.6153846153793</v>
      </c>
      <c r="N83" s="3">
        <v>56388.940739528502</v>
      </c>
      <c r="O83" s="3">
        <v>27128.1093170772</v>
      </c>
      <c r="P83" s="3"/>
      <c r="Q83" s="3"/>
      <c r="R83" s="3"/>
      <c r="S83" s="3"/>
      <c r="T83" s="3"/>
      <c r="U83" s="3"/>
      <c r="V83" s="3"/>
      <c r="W83" s="3"/>
      <c r="X83" s="3"/>
      <c r="Y83" s="3"/>
      <c r="Z83" s="3"/>
      <c r="AA83" s="3"/>
      <c r="AB83" s="3"/>
      <c r="AC83" s="3"/>
      <c r="AD83" s="3"/>
      <c r="AE83" s="3"/>
      <c r="AF83" s="3"/>
      <c r="AG83" s="3"/>
      <c r="AH83" s="4" t="s">
        <v>179</v>
      </c>
    </row>
    <row r="84" spans="1:34" x14ac:dyDescent="0.25">
      <c r="A84" s="10" t="s">
        <v>169</v>
      </c>
      <c r="B84" s="2" t="s">
        <v>60</v>
      </c>
      <c r="C84" s="2" t="s">
        <v>144</v>
      </c>
      <c r="D84" s="2" t="s">
        <v>156</v>
      </c>
      <c r="E84" s="2" t="s">
        <v>46</v>
      </c>
      <c r="F84" s="2" t="s">
        <v>38</v>
      </c>
      <c r="G84" s="2" t="s">
        <v>39</v>
      </c>
      <c r="H84" s="2" t="s">
        <v>180</v>
      </c>
      <c r="I84" s="4" t="s">
        <v>114</v>
      </c>
      <c r="J84" s="3">
        <v>11853.5169333829</v>
      </c>
      <c r="K84" s="3">
        <v>286.016949152542</v>
      </c>
      <c r="L84" s="3">
        <v>8201.7583333333296</v>
      </c>
      <c r="M84" s="3">
        <v>11522.418027493601</v>
      </c>
      <c r="N84" s="3">
        <v>9965.0300807398107</v>
      </c>
      <c r="O84" s="3">
        <v>10632.902406162</v>
      </c>
      <c r="P84" s="3">
        <v>7267.59522416663</v>
      </c>
      <c r="Q84" s="3">
        <v>6611.88495612521</v>
      </c>
      <c r="R84" s="3">
        <v>5496.5876966803298</v>
      </c>
      <c r="S84" s="3">
        <v>15037.3079467794</v>
      </c>
      <c r="T84" s="3">
        <v>5243.9682742141304</v>
      </c>
      <c r="U84" s="3">
        <v>3315.732996616</v>
      </c>
      <c r="V84" s="3"/>
      <c r="W84" s="3"/>
      <c r="X84" s="3"/>
      <c r="Y84" s="3"/>
      <c r="Z84" s="3"/>
      <c r="AA84" s="3"/>
      <c r="AB84" s="3"/>
      <c r="AC84" s="3"/>
      <c r="AD84" s="3"/>
      <c r="AE84" s="3"/>
      <c r="AF84" s="3"/>
      <c r="AG84" s="3"/>
      <c r="AH84" s="4" t="s">
        <v>181</v>
      </c>
    </row>
    <row r="85" spans="1:34" x14ac:dyDescent="0.25">
      <c r="A85" s="10" t="s">
        <v>34</v>
      </c>
      <c r="B85" s="2" t="s">
        <v>60</v>
      </c>
      <c r="C85" s="2" t="s">
        <v>144</v>
      </c>
      <c r="D85" s="2" t="s">
        <v>156</v>
      </c>
      <c r="E85" s="2" t="s">
        <v>46</v>
      </c>
      <c r="F85" s="2" t="s">
        <v>38</v>
      </c>
      <c r="G85" s="2" t="s">
        <v>39</v>
      </c>
      <c r="H85" s="2" t="s">
        <v>182</v>
      </c>
      <c r="I85" s="4" t="s">
        <v>48</v>
      </c>
      <c r="J85" s="3">
        <v>11285962.962963</v>
      </c>
      <c r="K85" s="3">
        <v>11404321.1621054</v>
      </c>
      <c r="L85" s="3">
        <v>327225.58051823801</v>
      </c>
      <c r="M85" s="3">
        <v>23599864.4454206</v>
      </c>
      <c r="N85" s="3">
        <v>2872401.0370453298</v>
      </c>
      <c r="O85" s="3">
        <v>6036720.98304132</v>
      </c>
      <c r="P85" s="3">
        <v>7263082.9877893701</v>
      </c>
      <c r="Q85" s="3">
        <v>9024044.4929900803</v>
      </c>
      <c r="R85" s="3">
        <v>3719685.7580325902</v>
      </c>
      <c r="S85" s="3"/>
      <c r="T85" s="3"/>
      <c r="U85" s="3"/>
      <c r="V85" s="3"/>
      <c r="W85" s="3"/>
      <c r="X85" s="3"/>
      <c r="Y85" s="3"/>
      <c r="Z85" s="3"/>
      <c r="AA85" s="3"/>
      <c r="AB85" s="3"/>
      <c r="AC85" s="3"/>
      <c r="AD85" s="3"/>
      <c r="AE85" s="3"/>
      <c r="AF85" s="3"/>
      <c r="AG85" s="3"/>
      <c r="AH85" s="4" t="s">
        <v>183</v>
      </c>
    </row>
    <row r="86" spans="1:34" x14ac:dyDescent="0.25">
      <c r="A86" s="10" t="s">
        <v>34</v>
      </c>
      <c r="B86" s="2" t="s">
        <v>184</v>
      </c>
      <c r="C86" s="2" t="s">
        <v>144</v>
      </c>
      <c r="D86" s="2" t="s">
        <v>185</v>
      </c>
      <c r="E86" s="2" t="s">
        <v>46</v>
      </c>
      <c r="F86" s="2" t="s">
        <v>38</v>
      </c>
      <c r="G86" s="2" t="s">
        <v>39</v>
      </c>
      <c r="H86" s="2" t="s">
        <v>157</v>
      </c>
      <c r="I86" s="4" t="s">
        <v>41</v>
      </c>
      <c r="J86" s="3"/>
      <c r="K86" s="3"/>
      <c r="L86" s="3"/>
      <c r="M86" s="3"/>
      <c r="N86" s="3"/>
      <c r="O86" s="3">
        <v>717284990</v>
      </c>
      <c r="P86" s="3">
        <v>712989000</v>
      </c>
      <c r="Q86" s="3">
        <v>662808000</v>
      </c>
      <c r="R86" s="3">
        <v>644071000</v>
      </c>
      <c r="S86" s="3">
        <v>484124100</v>
      </c>
      <c r="T86" s="3">
        <v>452720600</v>
      </c>
      <c r="U86" s="3"/>
      <c r="V86" s="3">
        <v>22508276265.000999</v>
      </c>
      <c r="W86" s="3">
        <v>3356630094.2934899</v>
      </c>
      <c r="X86" s="3">
        <v>3964208307.4705</v>
      </c>
      <c r="Y86" s="3">
        <v>4326345943.9315996</v>
      </c>
      <c r="Z86" s="3">
        <v>4522046959.1999998</v>
      </c>
      <c r="AA86" s="3">
        <v>4296101532.0223999</v>
      </c>
      <c r="AB86" s="3">
        <v>3868672827.3428998</v>
      </c>
      <c r="AC86" s="3">
        <v>3485456615.3065</v>
      </c>
      <c r="AD86" s="3">
        <v>3852689409.7364001</v>
      </c>
      <c r="AE86" s="3">
        <v>3603400943.9875998</v>
      </c>
      <c r="AF86" s="3">
        <v>2887645032.8481002</v>
      </c>
      <c r="AG86" s="3">
        <v>3730957924.2003002</v>
      </c>
      <c r="AH86" s="4" t="s">
        <v>186</v>
      </c>
    </row>
    <row r="87" spans="1:34" x14ac:dyDescent="0.25">
      <c r="A87" s="10" t="s">
        <v>45</v>
      </c>
      <c r="B87" s="2" t="s">
        <v>184</v>
      </c>
      <c r="C87" s="2" t="s">
        <v>144</v>
      </c>
      <c r="D87" s="2" t="s">
        <v>185</v>
      </c>
      <c r="E87" s="2" t="s">
        <v>46</v>
      </c>
      <c r="F87" s="2" t="s">
        <v>38</v>
      </c>
      <c r="G87" s="2" t="s">
        <v>39</v>
      </c>
      <c r="H87" s="2" t="s">
        <v>47</v>
      </c>
      <c r="I87" s="4" t="s">
        <v>48</v>
      </c>
      <c r="J87" s="3">
        <v>12879.2405398191</v>
      </c>
      <c r="K87" s="3">
        <v>29888.168656988899</v>
      </c>
      <c r="L87" s="3">
        <v>4966.6867603787496</v>
      </c>
      <c r="M87" s="3">
        <v>1317.7393129167599</v>
      </c>
      <c r="N87" s="3">
        <v>1652.3351981451799</v>
      </c>
      <c r="O87" s="3">
        <v>2701.39980192027</v>
      </c>
      <c r="P87" s="3">
        <v>15410.993592597601</v>
      </c>
      <c r="Q87" s="3">
        <v>7782.9406535503103</v>
      </c>
      <c r="R87" s="3">
        <v>6580.5200689969397</v>
      </c>
      <c r="S87" s="3">
        <v>3056.8925381388499</v>
      </c>
      <c r="T87" s="3">
        <v>2352.6335451919999</v>
      </c>
      <c r="U87" s="3">
        <v>919.87843974768202</v>
      </c>
      <c r="V87" s="3">
        <v>1242.041554573</v>
      </c>
      <c r="W87" s="3">
        <v>3225.1419629195898</v>
      </c>
      <c r="X87" s="3">
        <v>5357.8615947913904</v>
      </c>
      <c r="Y87" s="3">
        <v>8675.5754766382906</v>
      </c>
      <c r="Z87" s="3">
        <v>11864.935929142101</v>
      </c>
      <c r="AA87" s="3">
        <v>10930.968294693899</v>
      </c>
      <c r="AB87" s="3">
        <v>12982.7350499311</v>
      </c>
      <c r="AC87" s="3">
        <v>15504.114849306399</v>
      </c>
      <c r="AD87" s="3">
        <v>21907.339820641599</v>
      </c>
      <c r="AE87" s="3">
        <v>20944.8562574608</v>
      </c>
      <c r="AF87" s="3">
        <v>33836.430905825902</v>
      </c>
      <c r="AG87" s="3">
        <v>62843.861278741897</v>
      </c>
      <c r="AH87" s="4" t="s">
        <v>187</v>
      </c>
    </row>
    <row r="88" spans="1:34" x14ac:dyDescent="0.25">
      <c r="A88" s="10" t="s">
        <v>45</v>
      </c>
      <c r="B88" s="2" t="s">
        <v>184</v>
      </c>
      <c r="C88" s="2" t="s">
        <v>144</v>
      </c>
      <c r="D88" s="2" t="s">
        <v>185</v>
      </c>
      <c r="E88" s="2" t="s">
        <v>46</v>
      </c>
      <c r="F88" s="2" t="s">
        <v>38</v>
      </c>
      <c r="G88" s="2" t="s">
        <v>39</v>
      </c>
      <c r="H88" s="2" t="s">
        <v>160</v>
      </c>
      <c r="I88" s="4" t="s">
        <v>114</v>
      </c>
      <c r="J88" s="3">
        <v>2953190</v>
      </c>
      <c r="K88" s="3">
        <v>2528248</v>
      </c>
      <c r="L88" s="3">
        <v>3046933.02</v>
      </c>
      <c r="M88" s="3">
        <v>3079371.51</v>
      </c>
      <c r="N88" s="3">
        <v>3147601.93</v>
      </c>
      <c r="O88" s="3">
        <v>3028895.03</v>
      </c>
      <c r="P88" s="3">
        <v>3031242.06</v>
      </c>
      <c r="Q88" s="3">
        <v>2921154</v>
      </c>
      <c r="R88" s="3">
        <v>3184403</v>
      </c>
      <c r="S88" s="3">
        <v>3417333.4607538399</v>
      </c>
      <c r="T88" s="3">
        <v>2934017.2553261798</v>
      </c>
      <c r="U88" s="3">
        <v>2194009.09</v>
      </c>
      <c r="V88" s="3">
        <v>2861889.4332733699</v>
      </c>
      <c r="W88" s="3">
        <v>2872930.73</v>
      </c>
      <c r="X88" s="3">
        <v>2774882.55</v>
      </c>
      <c r="Y88" s="3">
        <v>2453975.0419999999</v>
      </c>
      <c r="Z88" s="3">
        <v>1692561.943</v>
      </c>
      <c r="AA88" s="3">
        <v>1736896.65</v>
      </c>
      <c r="AB88" s="3">
        <v>1663326.45</v>
      </c>
      <c r="AC88" s="3">
        <v>1706546.4750000001</v>
      </c>
      <c r="AD88" s="3">
        <v>1419960.574</v>
      </c>
      <c r="AE88" s="3">
        <v>1392563.0630000001</v>
      </c>
      <c r="AF88" s="3">
        <v>1493955.59</v>
      </c>
      <c r="AG88" s="3">
        <v>1378742.36672</v>
      </c>
      <c r="AH88" s="4" t="s">
        <v>188</v>
      </c>
    </row>
    <row r="89" spans="1:34" x14ac:dyDescent="0.25">
      <c r="A89" s="10" t="s">
        <v>45</v>
      </c>
      <c r="B89" s="2" t="s">
        <v>184</v>
      </c>
      <c r="C89" s="2" t="s">
        <v>144</v>
      </c>
      <c r="D89" s="2" t="s">
        <v>185</v>
      </c>
      <c r="E89" s="2" t="s">
        <v>46</v>
      </c>
      <c r="F89" s="2" t="s">
        <v>38</v>
      </c>
      <c r="G89" s="2" t="s">
        <v>39</v>
      </c>
      <c r="H89" s="2" t="s">
        <v>65</v>
      </c>
      <c r="I89" s="4" t="s">
        <v>41</v>
      </c>
      <c r="J89" s="3"/>
      <c r="K89" s="3"/>
      <c r="L89" s="3"/>
      <c r="M89" s="3"/>
      <c r="N89" s="3"/>
      <c r="O89" s="3"/>
      <c r="P89" s="3"/>
      <c r="Q89" s="3"/>
      <c r="R89" s="3"/>
      <c r="S89" s="3"/>
      <c r="T89" s="3"/>
      <c r="U89" s="3">
        <v>1415865000</v>
      </c>
      <c r="V89" s="3">
        <v>49067883171.267601</v>
      </c>
      <c r="W89" s="3">
        <v>48226895093.447304</v>
      </c>
      <c r="X89" s="3">
        <v>48277407535.614502</v>
      </c>
      <c r="Y89" s="3">
        <v>50462723044.796799</v>
      </c>
      <c r="Z89" s="3">
        <v>46420767978.7901</v>
      </c>
      <c r="AA89" s="3">
        <v>43886803117.311096</v>
      </c>
      <c r="AB89" s="3">
        <v>45539157548.697197</v>
      </c>
      <c r="AC89" s="3">
        <v>43041120670.495499</v>
      </c>
      <c r="AD89" s="3">
        <v>43395874046.639702</v>
      </c>
      <c r="AE89" s="3">
        <v>41781372458.625298</v>
      </c>
      <c r="AF89" s="3">
        <v>39947997480.050499</v>
      </c>
      <c r="AG89" s="3">
        <v>36445968971.632896</v>
      </c>
      <c r="AH89" s="4" t="s">
        <v>189</v>
      </c>
    </row>
    <row r="90" spans="1:34" x14ac:dyDescent="0.25">
      <c r="A90" s="10" t="s">
        <v>34</v>
      </c>
      <c r="B90" s="2" t="s">
        <v>184</v>
      </c>
      <c r="C90" s="2" t="s">
        <v>144</v>
      </c>
      <c r="D90" s="2" t="s">
        <v>185</v>
      </c>
      <c r="E90" s="2" t="s">
        <v>46</v>
      </c>
      <c r="F90" s="2" t="s">
        <v>38</v>
      </c>
      <c r="G90" s="2" t="s">
        <v>39</v>
      </c>
      <c r="H90" s="2" t="s">
        <v>67</v>
      </c>
      <c r="I90" s="4" t="s">
        <v>48</v>
      </c>
      <c r="J90" s="3"/>
      <c r="K90" s="3"/>
      <c r="L90" s="3"/>
      <c r="M90" s="3">
        <v>1778413.04347826</v>
      </c>
      <c r="N90" s="3"/>
      <c r="O90" s="3"/>
      <c r="P90" s="3"/>
      <c r="Q90" s="3"/>
      <c r="R90" s="3"/>
      <c r="S90" s="3"/>
      <c r="T90" s="3"/>
      <c r="U90" s="3"/>
      <c r="V90" s="3"/>
      <c r="W90" s="3"/>
      <c r="X90" s="3"/>
      <c r="Y90" s="3"/>
      <c r="Z90" s="3"/>
      <c r="AA90" s="3"/>
      <c r="AB90" s="3"/>
      <c r="AC90" s="3"/>
      <c r="AD90" s="3"/>
      <c r="AE90" s="3"/>
      <c r="AF90" s="3"/>
      <c r="AG90" s="3"/>
      <c r="AH90" s="4" t="s">
        <v>190</v>
      </c>
    </row>
    <row r="91" spans="1:34" x14ac:dyDescent="0.25">
      <c r="A91" s="10" t="s">
        <v>45</v>
      </c>
      <c r="B91" s="2" t="s">
        <v>184</v>
      </c>
      <c r="C91" s="2" t="s">
        <v>144</v>
      </c>
      <c r="D91" s="2" t="s">
        <v>185</v>
      </c>
      <c r="E91" s="2" t="s">
        <v>46</v>
      </c>
      <c r="F91" s="2" t="s">
        <v>38</v>
      </c>
      <c r="G91" s="2" t="s">
        <v>39</v>
      </c>
      <c r="H91" s="2" t="s">
        <v>69</v>
      </c>
      <c r="I91" s="4" t="s">
        <v>41</v>
      </c>
      <c r="J91" s="3">
        <v>450178359.09631401</v>
      </c>
      <c r="K91" s="3">
        <v>487990487.51486301</v>
      </c>
      <c r="L91" s="3">
        <v>396173602.85374498</v>
      </c>
      <c r="M91" s="3"/>
      <c r="N91" s="3"/>
      <c r="O91" s="3"/>
      <c r="P91" s="3"/>
      <c r="Q91" s="3"/>
      <c r="R91" s="3"/>
      <c r="S91" s="3">
        <v>2564807112.6617098</v>
      </c>
      <c r="T91" s="3">
        <v>87835866.825208098</v>
      </c>
      <c r="U91" s="3">
        <v>392606200</v>
      </c>
      <c r="V91" s="3">
        <v>339309000</v>
      </c>
      <c r="W91" s="3">
        <v>384759000</v>
      </c>
      <c r="X91" s="3">
        <v>182238000</v>
      </c>
      <c r="Y91" s="3">
        <v>364789000</v>
      </c>
      <c r="Z91" s="3">
        <v>696026000</v>
      </c>
      <c r="AA91" s="3">
        <v>775595000</v>
      </c>
      <c r="AB91" s="3">
        <v>967562000</v>
      </c>
      <c r="AC91" s="3">
        <v>1263721000</v>
      </c>
      <c r="AD91" s="3">
        <v>1090998000</v>
      </c>
      <c r="AE91" s="3">
        <v>1084464000</v>
      </c>
      <c r="AF91" s="3">
        <v>1093142000</v>
      </c>
      <c r="AG91" s="3">
        <v>1112544000</v>
      </c>
      <c r="AH91" s="4" t="s">
        <v>191</v>
      </c>
    </row>
    <row r="92" spans="1:34" x14ac:dyDescent="0.25">
      <c r="A92" s="10" t="s">
        <v>34</v>
      </c>
      <c r="B92" s="2" t="s">
        <v>184</v>
      </c>
      <c r="C92" s="2" t="s">
        <v>144</v>
      </c>
      <c r="D92" s="2" t="s">
        <v>185</v>
      </c>
      <c r="E92" s="2" t="s">
        <v>46</v>
      </c>
      <c r="F92" s="2" t="s">
        <v>38</v>
      </c>
      <c r="G92" s="2" t="s">
        <v>39</v>
      </c>
      <c r="H92" s="2" t="s">
        <v>50</v>
      </c>
      <c r="I92" s="4" t="s">
        <v>48</v>
      </c>
      <c r="J92" s="3">
        <v>25297160.7594602</v>
      </c>
      <c r="K92" s="3">
        <v>47631753.831343003</v>
      </c>
      <c r="L92" s="3">
        <v>4931570.9332396202</v>
      </c>
      <c r="M92" s="3">
        <v>5660448.5806870796</v>
      </c>
      <c r="N92" s="3">
        <v>4921798.0848018499</v>
      </c>
      <c r="O92" s="3">
        <v>4532671.9601980802</v>
      </c>
      <c r="P92" s="3">
        <v>3419895.8464074</v>
      </c>
      <c r="Q92" s="3">
        <v>1921781.05934645</v>
      </c>
      <c r="R92" s="3">
        <v>2308123.4799310002</v>
      </c>
      <c r="S92" s="3">
        <v>1592632.6692285901</v>
      </c>
      <c r="T92" s="3">
        <v>1625164.2798275601</v>
      </c>
      <c r="U92" s="3">
        <v>276206.10031965497</v>
      </c>
      <c r="V92" s="3">
        <v>226640.65042557099</v>
      </c>
      <c r="W92" s="3">
        <v>193486.22585292699</v>
      </c>
      <c r="X92" s="3">
        <v>290506.96458199498</v>
      </c>
      <c r="Y92" s="3">
        <v>245356.306502975</v>
      </c>
      <c r="Z92" s="3">
        <v>256759.00409277901</v>
      </c>
      <c r="AA92" s="3">
        <v>224803.266616307</v>
      </c>
      <c r="AB92" s="3">
        <v>250039.00379105</v>
      </c>
      <c r="AC92" s="3">
        <v>238185.39300038401</v>
      </c>
      <c r="AD92" s="3">
        <v>249688.21888151101</v>
      </c>
      <c r="AE92" s="3">
        <v>209690.99677263401</v>
      </c>
      <c r="AF92" s="3">
        <v>289430.28990845301</v>
      </c>
      <c r="AG92" s="3">
        <v>395724.55529247702</v>
      </c>
      <c r="AH92" s="4" t="s">
        <v>192</v>
      </c>
    </row>
    <row r="93" spans="1:34" x14ac:dyDescent="0.25">
      <c r="A93" s="10" t="s">
        <v>34</v>
      </c>
      <c r="B93" s="2" t="s">
        <v>184</v>
      </c>
      <c r="C93" s="2" t="s">
        <v>144</v>
      </c>
      <c r="D93" s="2" t="s">
        <v>185</v>
      </c>
      <c r="E93" s="2" t="s">
        <v>46</v>
      </c>
      <c r="F93" s="2" t="s">
        <v>38</v>
      </c>
      <c r="G93" s="2" t="s">
        <v>39</v>
      </c>
      <c r="H93" s="2" t="s">
        <v>72</v>
      </c>
      <c r="I93" s="4" t="s">
        <v>48</v>
      </c>
      <c r="J93" s="3"/>
      <c r="K93" s="3"/>
      <c r="L93" s="3">
        <v>3528</v>
      </c>
      <c r="M93" s="3">
        <v>167790</v>
      </c>
      <c r="N93" s="3">
        <v>2259515.58</v>
      </c>
      <c r="O93" s="3">
        <v>3721956.42</v>
      </c>
      <c r="P93" s="3">
        <v>4437930</v>
      </c>
      <c r="Q93" s="3">
        <v>2662632</v>
      </c>
      <c r="R93" s="3">
        <v>1061340</v>
      </c>
      <c r="S93" s="3">
        <v>1192773.9664902999</v>
      </c>
      <c r="T93" s="3">
        <v>1132412.57619048</v>
      </c>
      <c r="U93" s="3">
        <v>660367</v>
      </c>
      <c r="V93" s="3">
        <v>1246158</v>
      </c>
      <c r="W93" s="3">
        <v>308892</v>
      </c>
      <c r="X93" s="3">
        <v>832179</v>
      </c>
      <c r="Y93" s="3">
        <v>2501603</v>
      </c>
      <c r="Z93" s="3">
        <v>630265</v>
      </c>
      <c r="AA93" s="3">
        <v>219037.99</v>
      </c>
      <c r="AB93" s="3">
        <v>483532</v>
      </c>
      <c r="AC93" s="3">
        <v>496857</v>
      </c>
      <c r="AD93" s="3">
        <v>539269</v>
      </c>
      <c r="AE93" s="3">
        <v>923767</v>
      </c>
      <c r="AF93" s="3">
        <v>3580340</v>
      </c>
      <c r="AG93" s="3">
        <v>588964</v>
      </c>
      <c r="AH93" s="4" t="s">
        <v>193</v>
      </c>
    </row>
    <row r="94" spans="1:34" x14ac:dyDescent="0.25">
      <c r="A94" s="10" t="s">
        <v>34</v>
      </c>
      <c r="B94" s="2" t="s">
        <v>184</v>
      </c>
      <c r="C94" s="2" t="s">
        <v>144</v>
      </c>
      <c r="D94" s="2" t="s">
        <v>185</v>
      </c>
      <c r="E94" s="2" t="s">
        <v>46</v>
      </c>
      <c r="F94" s="2" t="s">
        <v>38</v>
      </c>
      <c r="G94" s="2" t="s">
        <v>39</v>
      </c>
      <c r="H94" s="2" t="s">
        <v>56</v>
      </c>
      <c r="I94" s="4" t="s">
        <v>48</v>
      </c>
      <c r="J94" s="3"/>
      <c r="K94" s="3"/>
      <c r="L94" s="3">
        <v>82950</v>
      </c>
      <c r="M94" s="3">
        <v>118734</v>
      </c>
      <c r="N94" s="3"/>
      <c r="O94" s="3"/>
      <c r="P94" s="3"/>
      <c r="Q94" s="3"/>
      <c r="R94" s="3"/>
      <c r="S94" s="3">
        <v>474512.38165784802</v>
      </c>
      <c r="T94" s="3">
        <v>511945.06208112801</v>
      </c>
      <c r="U94" s="3"/>
      <c r="V94" s="3"/>
      <c r="W94" s="3"/>
      <c r="X94" s="3"/>
      <c r="Y94" s="3"/>
      <c r="Z94" s="3"/>
      <c r="AA94" s="3"/>
      <c r="AB94" s="3"/>
      <c r="AC94" s="3"/>
      <c r="AD94" s="3"/>
      <c r="AE94" s="3"/>
      <c r="AF94" s="3"/>
      <c r="AG94" s="3"/>
      <c r="AH94" s="4" t="s">
        <v>194</v>
      </c>
    </row>
    <row r="95" spans="1:34" x14ac:dyDescent="0.25">
      <c r="A95" s="10" t="s">
        <v>45</v>
      </c>
      <c r="B95" s="2" t="s">
        <v>184</v>
      </c>
      <c r="C95" s="2" t="s">
        <v>144</v>
      </c>
      <c r="D95" s="2" t="s">
        <v>185</v>
      </c>
      <c r="E95" s="2" t="s">
        <v>46</v>
      </c>
      <c r="F95" s="2" t="s">
        <v>38</v>
      </c>
      <c r="G95" s="2" t="s">
        <v>39</v>
      </c>
      <c r="H95" s="2" t="s">
        <v>75</v>
      </c>
      <c r="I95" s="4" t="s">
        <v>41</v>
      </c>
      <c r="J95" s="3">
        <v>21070825208.085602</v>
      </c>
      <c r="K95" s="3">
        <v>21722065398.3353</v>
      </c>
      <c r="L95" s="3">
        <v>18194428061.8312</v>
      </c>
      <c r="M95" s="3">
        <v>17954158145.065399</v>
      </c>
      <c r="N95" s="3">
        <v>19758005945.3032</v>
      </c>
      <c r="O95" s="3">
        <v>18671804090.368599</v>
      </c>
      <c r="P95" s="3">
        <v>21486970273.483898</v>
      </c>
      <c r="Q95" s="3">
        <v>20177482758.620701</v>
      </c>
      <c r="R95" s="3">
        <v>20915495838.287701</v>
      </c>
      <c r="S95" s="3">
        <v>23108346398.737</v>
      </c>
      <c r="T95" s="3">
        <v>24116140917.913898</v>
      </c>
      <c r="U95" s="3">
        <v>39045881162</v>
      </c>
      <c r="V95" s="3">
        <v>668834000</v>
      </c>
      <c r="W95" s="3">
        <v>1218374000</v>
      </c>
      <c r="X95" s="3">
        <v>3248598000</v>
      </c>
      <c r="Y95" s="3">
        <v>1391265000</v>
      </c>
      <c r="Z95" s="3">
        <v>1265087000</v>
      </c>
      <c r="AA95" s="3">
        <v>1668001000</v>
      </c>
      <c r="AB95" s="3">
        <v>1205011000</v>
      </c>
      <c r="AC95" s="3">
        <v>1038966000</v>
      </c>
      <c r="AD95" s="3">
        <v>1525871000</v>
      </c>
      <c r="AE95" s="3">
        <v>1604474000</v>
      </c>
      <c r="AF95" s="3">
        <v>1647553000</v>
      </c>
      <c r="AG95" s="3">
        <v>1689707000</v>
      </c>
      <c r="AH95" s="4" t="s">
        <v>195</v>
      </c>
    </row>
    <row r="96" spans="1:34" x14ac:dyDescent="0.25">
      <c r="A96" s="10" t="s">
        <v>169</v>
      </c>
      <c r="B96" s="2" t="s">
        <v>184</v>
      </c>
      <c r="C96" s="2" t="s">
        <v>144</v>
      </c>
      <c r="D96" s="2" t="s">
        <v>185</v>
      </c>
      <c r="E96" s="2" t="s">
        <v>46</v>
      </c>
      <c r="F96" s="2" t="s">
        <v>38</v>
      </c>
      <c r="G96" s="2" t="s">
        <v>39</v>
      </c>
      <c r="H96" s="2" t="s">
        <v>170</v>
      </c>
      <c r="I96" s="4" t="s">
        <v>114</v>
      </c>
      <c r="J96" s="3">
        <v>835600</v>
      </c>
      <c r="K96" s="3">
        <v>851163</v>
      </c>
      <c r="L96" s="3">
        <v>872867</v>
      </c>
      <c r="M96" s="3">
        <v>362591</v>
      </c>
      <c r="N96" s="3">
        <v>367318.92</v>
      </c>
      <c r="O96" s="3">
        <v>356257.02</v>
      </c>
      <c r="P96" s="3">
        <v>349273.01</v>
      </c>
      <c r="Q96" s="3">
        <v>349381</v>
      </c>
      <c r="R96" s="3">
        <v>340692</v>
      </c>
      <c r="S96" s="3">
        <v>854403</v>
      </c>
      <c r="T96" s="3">
        <v>839023</v>
      </c>
      <c r="U96" s="3">
        <v>824279</v>
      </c>
      <c r="V96" s="3">
        <v>831869</v>
      </c>
      <c r="W96" s="3">
        <v>875846.5</v>
      </c>
      <c r="X96" s="3">
        <v>1152532.3999999999</v>
      </c>
      <c r="Y96" s="3">
        <v>846558</v>
      </c>
      <c r="Z96" s="3">
        <v>815296</v>
      </c>
      <c r="AA96" s="3">
        <v>776314.01</v>
      </c>
      <c r="AB96" s="3">
        <v>701235</v>
      </c>
      <c r="AC96" s="3">
        <v>664324</v>
      </c>
      <c r="AD96" s="3">
        <v>654075</v>
      </c>
      <c r="AE96" s="3">
        <v>627628</v>
      </c>
      <c r="AF96" s="3">
        <v>633411</v>
      </c>
      <c r="AG96" s="3">
        <v>484908</v>
      </c>
      <c r="AH96" s="4" t="s">
        <v>196</v>
      </c>
    </row>
    <row r="97" spans="1:34" x14ac:dyDescent="0.25">
      <c r="A97" s="10" t="s">
        <v>34</v>
      </c>
      <c r="B97" s="2" t="s">
        <v>184</v>
      </c>
      <c r="C97" s="2" t="s">
        <v>144</v>
      </c>
      <c r="D97" s="2" t="s">
        <v>185</v>
      </c>
      <c r="E97" s="2" t="s">
        <v>46</v>
      </c>
      <c r="F97" s="2" t="s">
        <v>38</v>
      </c>
      <c r="G97" s="2" t="s">
        <v>39</v>
      </c>
      <c r="H97" s="2" t="s">
        <v>40</v>
      </c>
      <c r="I97" s="4" t="s">
        <v>41</v>
      </c>
      <c r="J97" s="3">
        <v>558064482667.646</v>
      </c>
      <c r="K97" s="3">
        <v>659612552893.20898</v>
      </c>
      <c r="L97" s="3">
        <v>394248322945.39801</v>
      </c>
      <c r="M97" s="3">
        <v>396591931533.53998</v>
      </c>
      <c r="N97" s="3">
        <v>456537760531.36902</v>
      </c>
      <c r="O97" s="3">
        <v>375178548796.242</v>
      </c>
      <c r="P97" s="3">
        <v>430139665519.88397</v>
      </c>
      <c r="Q97" s="3">
        <v>480139557622.836</v>
      </c>
      <c r="R97" s="3">
        <v>481377008967.60199</v>
      </c>
      <c r="S97" s="3">
        <v>442059096604.30701</v>
      </c>
      <c r="T97" s="3">
        <v>366045232599.87</v>
      </c>
      <c r="U97" s="3">
        <v>241858911283.586</v>
      </c>
      <c r="V97" s="3">
        <v>390828224322.93298</v>
      </c>
      <c r="W97" s="3">
        <v>392218276943.78802</v>
      </c>
      <c r="X97" s="3">
        <v>407625935649.45203</v>
      </c>
      <c r="Y97" s="3">
        <v>388576242680.68201</v>
      </c>
      <c r="Z97" s="3">
        <v>282010459483.89697</v>
      </c>
      <c r="AA97" s="3">
        <v>250807118815.04401</v>
      </c>
      <c r="AB97" s="3">
        <v>269492850091.18301</v>
      </c>
      <c r="AC97" s="3">
        <v>260337036164.022</v>
      </c>
      <c r="AD97" s="3">
        <v>312272400825.51599</v>
      </c>
      <c r="AE97" s="3">
        <v>336423040290.30798</v>
      </c>
      <c r="AF97" s="3">
        <v>337469856073.81201</v>
      </c>
      <c r="AG97" s="3">
        <v>344786831529.23499</v>
      </c>
      <c r="AH97" s="4" t="s">
        <v>197</v>
      </c>
    </row>
    <row r="98" spans="1:34" x14ac:dyDescent="0.25">
      <c r="A98" s="10" t="s">
        <v>34</v>
      </c>
      <c r="B98" s="2" t="s">
        <v>184</v>
      </c>
      <c r="C98" s="2" t="s">
        <v>144</v>
      </c>
      <c r="D98" s="2" t="s">
        <v>185</v>
      </c>
      <c r="E98" s="2" t="s">
        <v>46</v>
      </c>
      <c r="F98" s="2" t="s">
        <v>38</v>
      </c>
      <c r="G98" s="2" t="s">
        <v>39</v>
      </c>
      <c r="H98" s="2" t="s">
        <v>173</v>
      </c>
      <c r="I98" s="4" t="s">
        <v>114</v>
      </c>
      <c r="J98" s="3">
        <v>311950</v>
      </c>
      <c r="K98" s="3">
        <v>321375</v>
      </c>
      <c r="L98" s="3">
        <v>312729</v>
      </c>
      <c r="M98" s="3">
        <v>398420.67</v>
      </c>
      <c r="N98" s="3">
        <v>405596.98</v>
      </c>
      <c r="O98" s="3">
        <v>426018.03</v>
      </c>
      <c r="P98" s="3">
        <v>425117.05</v>
      </c>
      <c r="Q98" s="3">
        <v>439074</v>
      </c>
      <c r="R98" s="3">
        <v>388137</v>
      </c>
      <c r="S98" s="3">
        <v>500804.397822581</v>
      </c>
      <c r="T98" s="3">
        <v>473231.04838709702</v>
      </c>
      <c r="U98" s="3">
        <v>340271.78225806402</v>
      </c>
      <c r="V98" s="3">
        <v>33640.9</v>
      </c>
      <c r="W98" s="3"/>
      <c r="X98" s="3"/>
      <c r="Y98" s="3"/>
      <c r="Z98" s="3"/>
      <c r="AA98" s="3"/>
      <c r="AB98" s="3"/>
      <c r="AC98" s="3"/>
      <c r="AD98" s="3"/>
      <c r="AE98" s="3"/>
      <c r="AF98" s="3"/>
      <c r="AG98" s="3"/>
      <c r="AH98" s="4" t="s">
        <v>198</v>
      </c>
    </row>
    <row r="99" spans="1:34" x14ac:dyDescent="0.25">
      <c r="A99" s="10" t="s">
        <v>34</v>
      </c>
      <c r="B99" s="2" t="s">
        <v>184</v>
      </c>
      <c r="C99" s="2" t="s">
        <v>144</v>
      </c>
      <c r="D99" s="2" t="s">
        <v>185</v>
      </c>
      <c r="E99" s="2" t="s">
        <v>46</v>
      </c>
      <c r="F99" s="2" t="s">
        <v>38</v>
      </c>
      <c r="G99" s="2" t="s">
        <v>39</v>
      </c>
      <c r="H99" s="2" t="s">
        <v>78</v>
      </c>
      <c r="I99" s="4" t="s">
        <v>41</v>
      </c>
      <c r="J99" s="3"/>
      <c r="K99" s="3"/>
      <c r="L99" s="3"/>
      <c r="M99" s="3"/>
      <c r="N99" s="3"/>
      <c r="O99" s="3"/>
      <c r="P99" s="3"/>
      <c r="Q99" s="3"/>
      <c r="R99" s="3"/>
      <c r="S99" s="3">
        <v>8385149.17101976</v>
      </c>
      <c r="T99" s="3">
        <v>13458544.297221599</v>
      </c>
      <c r="U99" s="3">
        <v>10394256.3521965</v>
      </c>
      <c r="V99" s="3">
        <v>10278764.112813501</v>
      </c>
      <c r="W99" s="3">
        <v>11176144.063522801</v>
      </c>
      <c r="X99" s="3">
        <v>11474161.722960601</v>
      </c>
      <c r="Y99" s="3">
        <v>11063432.0012492</v>
      </c>
      <c r="Z99" s="3">
        <v>10299130.7532792</v>
      </c>
      <c r="AA99" s="3">
        <v>7401381.8087445302</v>
      </c>
      <c r="AB99" s="3">
        <v>11348612.7332917</v>
      </c>
      <c r="AC99" s="3">
        <v>6663032.4045908796</v>
      </c>
      <c r="AD99" s="3">
        <v>9948029.7304809503</v>
      </c>
      <c r="AE99" s="3">
        <v>8630420.0304497201</v>
      </c>
      <c r="AF99" s="3">
        <v>10244493.199562799</v>
      </c>
      <c r="AG99" s="3">
        <v>9872398.0090568401</v>
      </c>
      <c r="AH99" s="4" t="s">
        <v>199</v>
      </c>
    </row>
    <row r="100" spans="1:34" x14ac:dyDescent="0.25">
      <c r="A100" s="10" t="s">
        <v>169</v>
      </c>
      <c r="B100" s="2" t="s">
        <v>184</v>
      </c>
      <c r="C100" s="2" t="s">
        <v>144</v>
      </c>
      <c r="D100" s="2" t="s">
        <v>185</v>
      </c>
      <c r="E100" s="2" t="s">
        <v>46</v>
      </c>
      <c r="F100" s="2" t="s">
        <v>38</v>
      </c>
      <c r="G100" s="2" t="s">
        <v>39</v>
      </c>
      <c r="H100" s="2" t="s">
        <v>176</v>
      </c>
      <c r="I100" s="4" t="s">
        <v>41</v>
      </c>
      <c r="J100" s="3">
        <v>1031970461.0951</v>
      </c>
      <c r="K100" s="3"/>
      <c r="L100" s="3"/>
      <c r="M100" s="3"/>
      <c r="N100" s="3">
        <v>386694000</v>
      </c>
      <c r="O100" s="3">
        <v>387566000</v>
      </c>
      <c r="P100" s="3">
        <v>373119010</v>
      </c>
      <c r="Q100" s="3">
        <v>6127657000</v>
      </c>
      <c r="R100" s="3">
        <v>435528000</v>
      </c>
      <c r="S100" s="3">
        <v>367316505.76368803</v>
      </c>
      <c r="T100" s="3"/>
      <c r="U100" s="3">
        <v>2378211477</v>
      </c>
      <c r="V100" s="3">
        <v>1447894788.69981</v>
      </c>
      <c r="W100" s="3">
        <v>1538052578.06938</v>
      </c>
      <c r="X100" s="3">
        <v>1476281172.7929299</v>
      </c>
      <c r="Y100" s="3">
        <v>1220234246.5422399</v>
      </c>
      <c r="Z100" s="3">
        <v>115065668.906423</v>
      </c>
      <c r="AA100" s="3">
        <v>75479314.718299404</v>
      </c>
      <c r="AB100" s="3">
        <v>28019729.823627401</v>
      </c>
      <c r="AC100" s="3">
        <v>75248737.662572205</v>
      </c>
      <c r="AD100" s="3">
        <v>82616013.7103329</v>
      </c>
      <c r="AE100" s="3">
        <v>14752314.330236699</v>
      </c>
      <c r="AF100" s="3">
        <v>1305767.2701622299</v>
      </c>
      <c r="AG100" s="3"/>
      <c r="AH100" s="4" t="s">
        <v>200</v>
      </c>
    </row>
    <row r="101" spans="1:34" x14ac:dyDescent="0.25">
      <c r="A101" s="10" t="s">
        <v>45</v>
      </c>
      <c r="B101" s="2" t="s">
        <v>184</v>
      </c>
      <c r="C101" s="2" t="s">
        <v>144</v>
      </c>
      <c r="D101" s="2" t="s">
        <v>185</v>
      </c>
      <c r="E101" s="2" t="s">
        <v>46</v>
      </c>
      <c r="F101" s="2" t="s">
        <v>38</v>
      </c>
      <c r="G101" s="2" t="s">
        <v>39</v>
      </c>
      <c r="H101" s="2" t="s">
        <v>501</v>
      </c>
      <c r="I101" s="4" t="s">
        <v>48</v>
      </c>
      <c r="J101" s="3"/>
      <c r="K101" s="3"/>
      <c r="L101" s="3"/>
      <c r="M101" s="3"/>
      <c r="N101" s="3"/>
      <c r="O101" s="3"/>
      <c r="P101" s="3"/>
      <c r="Q101" s="3"/>
      <c r="R101" s="3"/>
      <c r="S101" s="3"/>
      <c r="T101" s="3">
        <v>858.65477597148197</v>
      </c>
      <c r="U101" s="3">
        <v>132.32124059737001</v>
      </c>
      <c r="V101" s="3">
        <v>548.08324680991996</v>
      </c>
      <c r="W101" s="3">
        <v>6296.12418415314</v>
      </c>
      <c r="X101" s="3">
        <v>9051.2638232138506</v>
      </c>
      <c r="Y101" s="3">
        <v>11331.102020386599</v>
      </c>
      <c r="Z101" s="3">
        <v>18570.8309780788</v>
      </c>
      <c r="AA101" s="3">
        <v>21599.955088999301</v>
      </c>
      <c r="AB101" s="3">
        <v>27001.404859019101</v>
      </c>
      <c r="AC101" s="3">
        <v>45280.5121503095</v>
      </c>
      <c r="AD101" s="3">
        <v>48427.441297847603</v>
      </c>
      <c r="AE101" s="3">
        <v>67946.146969905501</v>
      </c>
      <c r="AF101" s="3">
        <v>165927.37918572201</v>
      </c>
      <c r="AG101" s="3">
        <v>437095.58342878101</v>
      </c>
      <c r="AH101" s="4" t="s">
        <v>201</v>
      </c>
    </row>
    <row r="102" spans="1:34" x14ac:dyDescent="0.25">
      <c r="A102" s="10" t="s">
        <v>34</v>
      </c>
      <c r="B102" s="2" t="s">
        <v>184</v>
      </c>
      <c r="C102" s="2" t="s">
        <v>144</v>
      </c>
      <c r="D102" s="2" t="s">
        <v>185</v>
      </c>
      <c r="E102" s="2" t="s">
        <v>46</v>
      </c>
      <c r="F102" s="2" t="s">
        <v>38</v>
      </c>
      <c r="G102" s="2" t="s">
        <v>39</v>
      </c>
      <c r="H102" s="2" t="s">
        <v>124</v>
      </c>
      <c r="I102" s="4" t="s">
        <v>48</v>
      </c>
      <c r="J102" s="3">
        <v>2416239.9999999902</v>
      </c>
      <c r="K102" s="3">
        <v>3648372</v>
      </c>
      <c r="L102" s="3">
        <v>1669374</v>
      </c>
      <c r="M102" s="3">
        <v>307482</v>
      </c>
      <c r="N102" s="3"/>
      <c r="O102" s="3">
        <v>159642</v>
      </c>
      <c r="P102" s="3">
        <v>142674</v>
      </c>
      <c r="Q102" s="3">
        <v>44310</v>
      </c>
      <c r="R102" s="3"/>
      <c r="S102" s="3"/>
      <c r="T102" s="3"/>
      <c r="U102" s="3"/>
      <c r="V102" s="3"/>
      <c r="W102" s="3"/>
      <c r="X102" s="3"/>
      <c r="Y102" s="3"/>
      <c r="Z102" s="3"/>
      <c r="AA102" s="3"/>
      <c r="AB102" s="3"/>
      <c r="AC102" s="3"/>
      <c r="AD102" s="3"/>
      <c r="AE102" s="3"/>
      <c r="AF102" s="3"/>
      <c r="AG102" s="3"/>
      <c r="AH102" s="4" t="s">
        <v>202</v>
      </c>
    </row>
    <row r="103" spans="1:34" x14ac:dyDescent="0.25">
      <c r="A103" s="10" t="s">
        <v>34</v>
      </c>
      <c r="B103" s="2" t="s">
        <v>184</v>
      </c>
      <c r="C103" s="2" t="s">
        <v>144</v>
      </c>
      <c r="D103" s="2" t="s">
        <v>185</v>
      </c>
      <c r="E103" s="2" t="s">
        <v>46</v>
      </c>
      <c r="F103" s="2" t="s">
        <v>38</v>
      </c>
      <c r="G103" s="2" t="s">
        <v>39</v>
      </c>
      <c r="H103" s="2" t="s">
        <v>182</v>
      </c>
      <c r="I103" s="4" t="s">
        <v>48</v>
      </c>
      <c r="J103" s="3">
        <v>1380392.59259259</v>
      </c>
      <c r="K103" s="3">
        <v>10962</v>
      </c>
      <c r="L103" s="3"/>
      <c r="M103" s="3"/>
      <c r="N103" s="3"/>
      <c r="O103" s="3"/>
      <c r="P103" s="3"/>
      <c r="Q103" s="3"/>
      <c r="R103" s="3">
        <v>14406</v>
      </c>
      <c r="S103" s="3"/>
      <c r="T103" s="3"/>
      <c r="U103" s="3"/>
      <c r="V103" s="3"/>
      <c r="W103" s="3"/>
      <c r="X103" s="3"/>
      <c r="Y103" s="3"/>
      <c r="Z103" s="3"/>
      <c r="AA103" s="3"/>
      <c r="AB103" s="3"/>
      <c r="AC103" s="3"/>
      <c r="AD103" s="3"/>
      <c r="AE103" s="3"/>
      <c r="AF103" s="3"/>
      <c r="AG103" s="3"/>
      <c r="AH103" s="4" t="s">
        <v>203</v>
      </c>
    </row>
    <row r="104" spans="1:34" x14ac:dyDescent="0.25">
      <c r="A104" s="10" t="s">
        <v>45</v>
      </c>
      <c r="B104" s="2" t="s">
        <v>184</v>
      </c>
      <c r="C104" s="2" t="s">
        <v>144</v>
      </c>
      <c r="D104" s="2" t="s">
        <v>204</v>
      </c>
      <c r="E104" s="2" t="s">
        <v>46</v>
      </c>
      <c r="F104" s="2" t="s">
        <v>38</v>
      </c>
      <c r="G104" s="2" t="s">
        <v>39</v>
      </c>
      <c r="H104" s="2" t="s">
        <v>47</v>
      </c>
      <c r="I104" s="4" t="s">
        <v>48</v>
      </c>
      <c r="J104" s="3">
        <v>6434.0635301060902</v>
      </c>
      <c r="K104" s="3">
        <v>6393.6867861983401</v>
      </c>
      <c r="L104" s="3">
        <v>4534.6253701493797</v>
      </c>
      <c r="M104" s="3">
        <v>1178.4793759158899</v>
      </c>
      <c r="N104" s="3">
        <v>1628.7135373881399</v>
      </c>
      <c r="O104" s="3">
        <v>3334.7641992520798</v>
      </c>
      <c r="P104" s="3">
        <v>22506.873286131598</v>
      </c>
      <c r="Q104" s="3">
        <v>20764.672887270201</v>
      </c>
      <c r="R104" s="3">
        <v>14326.529621109699</v>
      </c>
      <c r="S104" s="3">
        <v>8254.4975608943096</v>
      </c>
      <c r="T104" s="3">
        <v>4357.9048896944096</v>
      </c>
      <c r="U104" s="3">
        <v>1133.9616688762301</v>
      </c>
      <c r="V104" s="3">
        <v>13972.1381882691</v>
      </c>
      <c r="W104" s="3">
        <v>39629.571044296397</v>
      </c>
      <c r="X104" s="3">
        <v>44666.931840329496</v>
      </c>
      <c r="Y104" s="3">
        <v>87048.156852229702</v>
      </c>
      <c r="Z104" s="3">
        <v>170964.08476984099</v>
      </c>
      <c r="AA104" s="3">
        <v>135100.648893284</v>
      </c>
      <c r="AB104" s="3">
        <v>124034.345329765</v>
      </c>
      <c r="AC104" s="3">
        <v>141371.31810424899</v>
      </c>
      <c r="AD104" s="3">
        <v>159096.726082751</v>
      </c>
      <c r="AE104" s="3">
        <v>189747.99865644201</v>
      </c>
      <c r="AF104" s="3">
        <v>175560.25986016099</v>
      </c>
      <c r="AG104" s="3">
        <v>168491.984664399</v>
      </c>
      <c r="AH104" s="4" t="s">
        <v>205</v>
      </c>
    </row>
    <row r="105" spans="1:34" x14ac:dyDescent="0.25">
      <c r="A105" s="10" t="s">
        <v>45</v>
      </c>
      <c r="B105" s="2" t="s">
        <v>184</v>
      </c>
      <c r="C105" s="2" t="s">
        <v>144</v>
      </c>
      <c r="D105" s="2" t="s">
        <v>204</v>
      </c>
      <c r="E105" s="2" t="s">
        <v>46</v>
      </c>
      <c r="F105" s="2" t="s">
        <v>38</v>
      </c>
      <c r="G105" s="2" t="s">
        <v>39</v>
      </c>
      <c r="H105" s="2" t="s">
        <v>160</v>
      </c>
      <c r="I105" s="4" t="s">
        <v>114</v>
      </c>
      <c r="J105" s="3">
        <v>90134.382169780394</v>
      </c>
      <c r="K105" s="3"/>
      <c r="L105" s="3"/>
      <c r="M105" s="3"/>
      <c r="N105" s="3"/>
      <c r="O105" s="3"/>
      <c r="P105" s="3"/>
      <c r="Q105" s="3"/>
      <c r="R105" s="3"/>
      <c r="S105" s="3"/>
      <c r="T105" s="3"/>
      <c r="U105" s="3"/>
      <c r="V105" s="3">
        <v>55601</v>
      </c>
      <c r="W105" s="3">
        <v>22366.8770616947</v>
      </c>
      <c r="X105" s="3">
        <v>378695.9</v>
      </c>
      <c r="Y105" s="3">
        <v>356344</v>
      </c>
      <c r="Z105" s="3">
        <v>426516</v>
      </c>
      <c r="AA105" s="3">
        <v>275904.609</v>
      </c>
      <c r="AB105" s="3">
        <v>357397</v>
      </c>
      <c r="AC105" s="3">
        <v>369174.02</v>
      </c>
      <c r="AD105" s="3">
        <v>371470.99</v>
      </c>
      <c r="AE105" s="3">
        <v>357665.21</v>
      </c>
      <c r="AF105" s="3">
        <v>348357.45</v>
      </c>
      <c r="AG105" s="3">
        <v>324514.15999999997</v>
      </c>
      <c r="AH105" s="4" t="s">
        <v>206</v>
      </c>
    </row>
    <row r="106" spans="1:34" x14ac:dyDescent="0.25">
      <c r="A106" s="10" t="s">
        <v>45</v>
      </c>
      <c r="B106" s="2" t="s">
        <v>184</v>
      </c>
      <c r="C106" s="2" t="s">
        <v>144</v>
      </c>
      <c r="D106" s="2" t="s">
        <v>204</v>
      </c>
      <c r="E106" s="2" t="s">
        <v>46</v>
      </c>
      <c r="F106" s="2" t="s">
        <v>38</v>
      </c>
      <c r="G106" s="2" t="s">
        <v>39</v>
      </c>
      <c r="H106" s="2" t="s">
        <v>65</v>
      </c>
      <c r="I106" s="4" t="s">
        <v>41</v>
      </c>
      <c r="J106" s="3"/>
      <c r="K106" s="3"/>
      <c r="L106" s="3"/>
      <c r="M106" s="3"/>
      <c r="N106" s="3"/>
      <c r="O106" s="3"/>
      <c r="P106" s="3"/>
      <c r="Q106" s="3"/>
      <c r="R106" s="3"/>
      <c r="S106" s="3"/>
      <c r="T106" s="3"/>
      <c r="U106" s="3">
        <v>5813715532.9954996</v>
      </c>
      <c r="V106" s="3">
        <v>5418089511.8636503</v>
      </c>
      <c r="W106" s="3">
        <v>5392819728</v>
      </c>
      <c r="X106" s="3">
        <v>5551177092.9899998</v>
      </c>
      <c r="Y106" s="3">
        <v>5195984555</v>
      </c>
      <c r="Z106" s="3">
        <v>5215612615</v>
      </c>
      <c r="AA106" s="3">
        <v>4485234180</v>
      </c>
      <c r="AB106" s="3">
        <v>3163063308</v>
      </c>
      <c r="AC106" s="3">
        <v>2052390789</v>
      </c>
      <c r="AD106" s="3">
        <v>2148524739</v>
      </c>
      <c r="AE106" s="3">
        <v>2085732158</v>
      </c>
      <c r="AF106" s="3">
        <v>1534057723</v>
      </c>
      <c r="AG106" s="3">
        <v>1701749035</v>
      </c>
      <c r="AH106" s="4" t="s">
        <v>207</v>
      </c>
    </row>
    <row r="107" spans="1:34" x14ac:dyDescent="0.25">
      <c r="A107" s="10" t="s">
        <v>45</v>
      </c>
      <c r="B107" s="2" t="s">
        <v>184</v>
      </c>
      <c r="C107" s="2" t="s">
        <v>144</v>
      </c>
      <c r="D107" s="2" t="s">
        <v>204</v>
      </c>
      <c r="E107" s="2" t="s">
        <v>46</v>
      </c>
      <c r="F107" s="2" t="s">
        <v>38</v>
      </c>
      <c r="G107" s="2" t="s">
        <v>39</v>
      </c>
      <c r="H107" s="2" t="s">
        <v>69</v>
      </c>
      <c r="I107" s="4" t="s">
        <v>41</v>
      </c>
      <c r="J107" s="3"/>
      <c r="K107" s="3">
        <v>1501570749.1082101</v>
      </c>
      <c r="L107" s="3">
        <v>1673911661.2267599</v>
      </c>
      <c r="M107" s="3">
        <v>2640966706.3020201</v>
      </c>
      <c r="N107" s="3">
        <v>1988713436.3852601</v>
      </c>
      <c r="O107" s="3">
        <v>2598444149.82164</v>
      </c>
      <c r="P107" s="3">
        <v>2625744351.9619498</v>
      </c>
      <c r="Q107" s="3">
        <v>2643368608.7990499</v>
      </c>
      <c r="R107" s="3">
        <v>2622997621.8787098</v>
      </c>
      <c r="S107" s="3">
        <v>3876616833.5101099</v>
      </c>
      <c r="T107" s="3">
        <v>3403422238.7564802</v>
      </c>
      <c r="U107" s="3">
        <v>342904985.97458202</v>
      </c>
      <c r="V107" s="3"/>
      <c r="W107" s="3"/>
      <c r="X107" s="3"/>
      <c r="Y107" s="3"/>
      <c r="Z107" s="3"/>
      <c r="AA107" s="3"/>
      <c r="AB107" s="3"/>
      <c r="AC107" s="3"/>
      <c r="AD107" s="3"/>
      <c r="AE107" s="3"/>
      <c r="AF107" s="3"/>
      <c r="AG107" s="3"/>
      <c r="AH107" s="4" t="s">
        <v>208</v>
      </c>
    </row>
    <row r="108" spans="1:34" x14ac:dyDescent="0.25">
      <c r="A108" s="10" t="s">
        <v>34</v>
      </c>
      <c r="B108" s="2" t="s">
        <v>184</v>
      </c>
      <c r="C108" s="2" t="s">
        <v>144</v>
      </c>
      <c r="D108" s="2" t="s">
        <v>204</v>
      </c>
      <c r="E108" s="2" t="s">
        <v>46</v>
      </c>
      <c r="F108" s="2" t="s">
        <v>38</v>
      </c>
      <c r="G108" s="2" t="s">
        <v>39</v>
      </c>
      <c r="H108" s="2" t="s">
        <v>50</v>
      </c>
      <c r="I108" s="4" t="s">
        <v>48</v>
      </c>
      <c r="J108" s="3">
        <v>12637665.936469899</v>
      </c>
      <c r="K108" s="3">
        <v>10189400.313213799</v>
      </c>
      <c r="L108" s="3">
        <v>4502564.3346298505</v>
      </c>
      <c r="M108" s="3">
        <v>5062247.0206240797</v>
      </c>
      <c r="N108" s="3">
        <v>4851436.4264626103</v>
      </c>
      <c r="O108" s="3">
        <v>5595392.4958007503</v>
      </c>
      <c r="P108" s="3">
        <v>4994561.9667138699</v>
      </c>
      <c r="Q108" s="3">
        <v>5127259.3271127297</v>
      </c>
      <c r="R108" s="3">
        <v>5025043.4703788897</v>
      </c>
      <c r="S108" s="3">
        <v>4300570.7003204003</v>
      </c>
      <c r="T108" s="3">
        <v>3010375.9151488398</v>
      </c>
      <c r="U108" s="3">
        <v>340487.52197973197</v>
      </c>
      <c r="V108" s="3">
        <v>2549555.9912356799</v>
      </c>
      <c r="W108" s="3">
        <v>2377500.3462452302</v>
      </c>
      <c r="X108" s="3">
        <v>2421871.9645053102</v>
      </c>
      <c r="Y108" s="3">
        <v>2461832.5678414502</v>
      </c>
      <c r="Z108" s="3">
        <v>3699688.59531058</v>
      </c>
      <c r="AA108" s="3">
        <v>2778442.5290059499</v>
      </c>
      <c r="AB108" s="3">
        <v>2388820.5391894002</v>
      </c>
      <c r="AC108" s="3">
        <v>2171848.1376670999</v>
      </c>
      <c r="AD108" s="3">
        <v>1813299.94836034</v>
      </c>
      <c r="AE108" s="3">
        <v>1899676.29688118</v>
      </c>
      <c r="AF108" s="3">
        <v>1501708.52975456</v>
      </c>
      <c r="AG108" s="3">
        <v>1060985.34279944</v>
      </c>
      <c r="AH108" s="4" t="s">
        <v>209</v>
      </c>
    </row>
    <row r="109" spans="1:34" x14ac:dyDescent="0.25">
      <c r="A109" s="10" t="s">
        <v>45</v>
      </c>
      <c r="B109" s="2" t="s">
        <v>184</v>
      </c>
      <c r="C109" s="2" t="s">
        <v>144</v>
      </c>
      <c r="D109" s="2" t="s">
        <v>204</v>
      </c>
      <c r="E109" s="2" t="s">
        <v>46</v>
      </c>
      <c r="F109" s="2" t="s">
        <v>38</v>
      </c>
      <c r="G109" s="2" t="s">
        <v>39</v>
      </c>
      <c r="H109" s="2" t="s">
        <v>75</v>
      </c>
      <c r="I109" s="4" t="s">
        <v>41</v>
      </c>
      <c r="J109" s="3"/>
      <c r="K109" s="3">
        <v>910064209.27467299</v>
      </c>
      <c r="L109" s="3">
        <v>1124005945.30321</v>
      </c>
      <c r="M109" s="3">
        <v>1171971462.54459</v>
      </c>
      <c r="N109" s="3">
        <v>1094745541.0225899</v>
      </c>
      <c r="O109" s="3">
        <v>1287747217.5980999</v>
      </c>
      <c r="P109" s="3">
        <v>1334191438.7633801</v>
      </c>
      <c r="Q109" s="3">
        <v>1400112960.7609999</v>
      </c>
      <c r="R109" s="3">
        <v>1425286563.6147399</v>
      </c>
      <c r="S109" s="3">
        <v>2986690172.3365102</v>
      </c>
      <c r="T109" s="3">
        <v>5107265498.8204498</v>
      </c>
      <c r="U109" s="3">
        <v>3270040000</v>
      </c>
      <c r="V109" s="3">
        <v>6056000</v>
      </c>
      <c r="W109" s="3"/>
      <c r="X109" s="3"/>
      <c r="Y109" s="3"/>
      <c r="Z109" s="3"/>
      <c r="AA109" s="3"/>
      <c r="AB109" s="3"/>
      <c r="AC109" s="3"/>
      <c r="AD109" s="3"/>
      <c r="AE109" s="3"/>
      <c r="AF109" s="3"/>
      <c r="AG109" s="3"/>
      <c r="AH109" s="4" t="s">
        <v>210</v>
      </c>
    </row>
    <row r="110" spans="1:34" x14ac:dyDescent="0.25">
      <c r="A110" s="10" t="s">
        <v>34</v>
      </c>
      <c r="B110" s="2" t="s">
        <v>184</v>
      </c>
      <c r="C110" s="2" t="s">
        <v>144</v>
      </c>
      <c r="D110" s="2" t="s">
        <v>204</v>
      </c>
      <c r="E110" s="2" t="s">
        <v>46</v>
      </c>
      <c r="F110" s="2" t="s">
        <v>38</v>
      </c>
      <c r="G110" s="2" t="s">
        <v>39</v>
      </c>
      <c r="H110" s="2" t="s">
        <v>40</v>
      </c>
      <c r="I110" s="4" t="s">
        <v>41</v>
      </c>
      <c r="J110" s="3">
        <v>128445530037.895</v>
      </c>
      <c r="K110" s="3">
        <v>118463131964.783</v>
      </c>
      <c r="L110" s="3">
        <v>89081924341.001602</v>
      </c>
      <c r="M110" s="3">
        <v>97745197997.605804</v>
      </c>
      <c r="N110" s="3">
        <v>102027498471.547</v>
      </c>
      <c r="O110" s="3">
        <v>115644333496.561</v>
      </c>
      <c r="P110" s="3">
        <v>164111062080.052</v>
      </c>
      <c r="Q110" s="3">
        <v>186445280339.758</v>
      </c>
      <c r="R110" s="3">
        <v>202212211269.21399</v>
      </c>
      <c r="S110" s="3">
        <v>180924382701.69299</v>
      </c>
      <c r="T110" s="3">
        <v>215837013791.90799</v>
      </c>
      <c r="U110" s="3">
        <v>188498821589.44699</v>
      </c>
      <c r="V110" s="3">
        <v>258410789278.98801</v>
      </c>
      <c r="W110" s="3">
        <v>246267228549.08401</v>
      </c>
      <c r="X110" s="3">
        <v>248724651512.75101</v>
      </c>
      <c r="Y110" s="3">
        <v>254998669030.77701</v>
      </c>
      <c r="Z110" s="3">
        <v>231957700952.82501</v>
      </c>
      <c r="AA110" s="3">
        <v>213536080396.04001</v>
      </c>
      <c r="AB110" s="3">
        <v>207521638622.91101</v>
      </c>
      <c r="AC110" s="3">
        <v>199313831125.375</v>
      </c>
      <c r="AD110" s="3">
        <v>209152727132.91501</v>
      </c>
      <c r="AE110" s="3">
        <v>218690324705.444</v>
      </c>
      <c r="AF110" s="3">
        <v>218039036850.901</v>
      </c>
      <c r="AG110" s="3">
        <v>208633887009.05399</v>
      </c>
      <c r="AH110" s="4" t="s">
        <v>211</v>
      </c>
    </row>
    <row r="111" spans="1:34" x14ac:dyDescent="0.25">
      <c r="A111" s="10" t="s">
        <v>34</v>
      </c>
      <c r="B111" s="2" t="s">
        <v>184</v>
      </c>
      <c r="C111" s="2" t="s">
        <v>144</v>
      </c>
      <c r="D111" s="2" t="s">
        <v>204</v>
      </c>
      <c r="E111" s="2" t="s">
        <v>46</v>
      </c>
      <c r="F111" s="2" t="s">
        <v>38</v>
      </c>
      <c r="G111" s="2" t="s">
        <v>39</v>
      </c>
      <c r="H111" s="2" t="s">
        <v>78</v>
      </c>
      <c r="I111" s="4" t="s">
        <v>41</v>
      </c>
      <c r="J111" s="3"/>
      <c r="K111" s="3"/>
      <c r="L111" s="3"/>
      <c r="M111" s="3"/>
      <c r="N111" s="3"/>
      <c r="O111" s="3"/>
      <c r="P111" s="3"/>
      <c r="Q111" s="3"/>
      <c r="R111" s="3"/>
      <c r="S111" s="3">
        <v>373164.96328261</v>
      </c>
      <c r="T111" s="3">
        <v>137222.80263456699</v>
      </c>
      <c r="U111" s="3"/>
      <c r="V111" s="3">
        <v>12989170.8307308</v>
      </c>
      <c r="W111" s="3">
        <v>15582679.575265501</v>
      </c>
      <c r="X111" s="3">
        <v>7879511.2429731404</v>
      </c>
      <c r="Y111" s="3">
        <v>4421645.84634603</v>
      </c>
      <c r="Z111" s="3">
        <v>3633282.77638976</v>
      </c>
      <c r="AA111" s="3">
        <v>7094264.5221736403</v>
      </c>
      <c r="AB111" s="3">
        <v>4593678.9506558403</v>
      </c>
      <c r="AC111" s="3">
        <v>7221296.0649594003</v>
      </c>
      <c r="AD111" s="3">
        <v>6724770.4559650198</v>
      </c>
      <c r="AE111" s="3">
        <v>4908115.2404747</v>
      </c>
      <c r="AF111" s="3">
        <v>10277918.488444701</v>
      </c>
      <c r="AG111" s="3">
        <v>11811060.274828199</v>
      </c>
      <c r="AH111" s="4" t="s">
        <v>212</v>
      </c>
    </row>
    <row r="112" spans="1:34" x14ac:dyDescent="0.25">
      <c r="A112" s="10" t="s">
        <v>169</v>
      </c>
      <c r="B112" s="2" t="s">
        <v>184</v>
      </c>
      <c r="C112" s="2" t="s">
        <v>144</v>
      </c>
      <c r="D112" s="2" t="s">
        <v>204</v>
      </c>
      <c r="E112" s="2" t="s">
        <v>46</v>
      </c>
      <c r="F112" s="2" t="s">
        <v>38</v>
      </c>
      <c r="G112" s="2" t="s">
        <v>39</v>
      </c>
      <c r="H112" s="2" t="s">
        <v>176</v>
      </c>
      <c r="I112" s="4" t="s">
        <v>41</v>
      </c>
      <c r="J112" s="3"/>
      <c r="K112" s="3"/>
      <c r="L112" s="3"/>
      <c r="M112" s="3"/>
      <c r="N112" s="3"/>
      <c r="O112" s="3"/>
      <c r="P112" s="3"/>
      <c r="Q112" s="3"/>
      <c r="R112" s="3">
        <v>816453000</v>
      </c>
      <c r="S112" s="3"/>
      <c r="T112" s="3"/>
      <c r="U112" s="3"/>
      <c r="V112" s="3"/>
      <c r="W112" s="3"/>
      <c r="X112" s="3"/>
      <c r="Y112" s="3"/>
      <c r="Z112" s="3"/>
      <c r="AA112" s="3"/>
      <c r="AB112" s="3"/>
      <c r="AC112" s="3"/>
      <c r="AD112" s="3"/>
      <c r="AE112" s="3"/>
      <c r="AF112" s="3"/>
      <c r="AG112" s="3"/>
      <c r="AH112" s="4" t="s">
        <v>213</v>
      </c>
    </row>
    <row r="113" spans="1:34" x14ac:dyDescent="0.25">
      <c r="A113" s="10" t="s">
        <v>45</v>
      </c>
      <c r="B113" s="2" t="s">
        <v>184</v>
      </c>
      <c r="C113" s="2" t="s">
        <v>144</v>
      </c>
      <c r="D113" s="2" t="s">
        <v>204</v>
      </c>
      <c r="E113" s="2" t="s">
        <v>46</v>
      </c>
      <c r="F113" s="2" t="s">
        <v>38</v>
      </c>
      <c r="G113" s="2" t="s">
        <v>39</v>
      </c>
      <c r="H113" s="2" t="s">
        <v>501</v>
      </c>
      <c r="I113" s="4" t="s">
        <v>48</v>
      </c>
      <c r="J113" s="3"/>
      <c r="K113" s="3"/>
      <c r="L113" s="3"/>
      <c r="M113" s="3"/>
      <c r="N113" s="3"/>
      <c r="O113" s="3"/>
      <c r="P113" s="3"/>
      <c r="Q113" s="3"/>
      <c r="R113" s="3"/>
      <c r="S113" s="3"/>
      <c r="T113" s="3">
        <v>1590.53068609553</v>
      </c>
      <c r="U113" s="3">
        <v>163.11635139173799</v>
      </c>
      <c r="V113" s="3">
        <v>6165.5705760473602</v>
      </c>
      <c r="W113" s="3">
        <v>77364.873710469401</v>
      </c>
      <c r="X113" s="3">
        <v>75457.750654358693</v>
      </c>
      <c r="Y113" s="3">
        <v>113692.924306323</v>
      </c>
      <c r="Z113" s="3">
        <v>267590.58291958302</v>
      </c>
      <c r="AA113" s="3">
        <v>266963.35310076299</v>
      </c>
      <c r="AB113" s="3">
        <v>257965.795480834</v>
      </c>
      <c r="AC113" s="3">
        <v>412881.72522864898</v>
      </c>
      <c r="AD113" s="3">
        <v>351692.51155691099</v>
      </c>
      <c r="AE113" s="3">
        <v>615551.86846238305</v>
      </c>
      <c r="AF113" s="3">
        <v>860913.90338527597</v>
      </c>
      <c r="AG113" s="3">
        <v>1171906.0675361699</v>
      </c>
      <c r="AH113" s="4" t="s">
        <v>214</v>
      </c>
    </row>
    <row r="114" spans="1:34" x14ac:dyDescent="0.25">
      <c r="A114" s="10" t="s">
        <v>34</v>
      </c>
      <c r="B114" s="2" t="s">
        <v>184</v>
      </c>
      <c r="C114" s="2" t="s">
        <v>144</v>
      </c>
      <c r="D114" s="2" t="s">
        <v>204</v>
      </c>
      <c r="E114" s="2" t="s">
        <v>46</v>
      </c>
      <c r="F114" s="2" t="s">
        <v>38</v>
      </c>
      <c r="G114" s="2" t="s">
        <v>39</v>
      </c>
      <c r="H114" s="2" t="s">
        <v>124</v>
      </c>
      <c r="I114" s="4" t="s">
        <v>48</v>
      </c>
      <c r="J114" s="3">
        <v>1211320</v>
      </c>
      <c r="K114" s="3">
        <v>17022936</v>
      </c>
      <c r="L114" s="3"/>
      <c r="M114" s="3">
        <v>134526</v>
      </c>
      <c r="N114" s="3"/>
      <c r="O114" s="3"/>
      <c r="P114" s="3">
        <v>498162</v>
      </c>
      <c r="Q114" s="3">
        <v>682248</v>
      </c>
      <c r="R114" s="3">
        <v>375648</v>
      </c>
      <c r="S114" s="3">
        <v>429039.54857142799</v>
      </c>
      <c r="T114" s="3">
        <v>422478.81800000102</v>
      </c>
      <c r="U114" s="3">
        <v>88536</v>
      </c>
      <c r="V114" s="3"/>
      <c r="W114" s="3"/>
      <c r="X114" s="3"/>
      <c r="Y114" s="3">
        <v>23706</v>
      </c>
      <c r="Z114" s="3"/>
      <c r="AA114" s="3"/>
      <c r="AB114" s="3"/>
      <c r="AC114" s="3"/>
      <c r="AD114" s="3"/>
      <c r="AE114" s="3"/>
      <c r="AF114" s="3"/>
      <c r="AG114" s="3"/>
      <c r="AH114" s="4" t="s">
        <v>215</v>
      </c>
    </row>
    <row r="115" spans="1:34" x14ac:dyDescent="0.25">
      <c r="A115" s="10" t="s">
        <v>34</v>
      </c>
      <c r="B115" s="2" t="s">
        <v>60</v>
      </c>
      <c r="C115" s="2" t="s">
        <v>216</v>
      </c>
      <c r="D115" s="2" t="s">
        <v>156</v>
      </c>
      <c r="E115" s="2" t="s">
        <v>63</v>
      </c>
      <c r="F115" s="2" t="s">
        <v>38</v>
      </c>
      <c r="G115" s="2" t="s">
        <v>39</v>
      </c>
      <c r="H115" s="2" t="s">
        <v>157</v>
      </c>
      <c r="I115" s="4" t="s">
        <v>41</v>
      </c>
      <c r="J115" s="3"/>
      <c r="K115" s="3"/>
      <c r="L115" s="3"/>
      <c r="M115" s="3"/>
      <c r="N115" s="3"/>
      <c r="O115" s="3"/>
      <c r="P115" s="3"/>
      <c r="Q115" s="3"/>
      <c r="R115" s="3"/>
      <c r="S115" s="3"/>
      <c r="T115" s="3"/>
      <c r="U115" s="3">
        <v>6260710.4928166699</v>
      </c>
      <c r="V115" s="3">
        <v>3657034086.2421498</v>
      </c>
      <c r="W115" s="3">
        <v>4138291543.4681101</v>
      </c>
      <c r="X115" s="3">
        <v>4844378218.0602798</v>
      </c>
      <c r="Y115" s="3">
        <v>2771282345.5868802</v>
      </c>
      <c r="Z115" s="3">
        <v>1969683628.22352</v>
      </c>
      <c r="AA115" s="3">
        <v>1496312175.07111</v>
      </c>
      <c r="AB115" s="3">
        <v>720376080.02376103</v>
      </c>
      <c r="AC115" s="3">
        <v>717100603.02115202</v>
      </c>
      <c r="AD115" s="3">
        <v>660201142.98165905</v>
      </c>
      <c r="AE115" s="3">
        <v>534364448.81322199</v>
      </c>
      <c r="AF115" s="3">
        <v>489539396.59066498</v>
      </c>
      <c r="AG115" s="3">
        <v>516950914.31385601</v>
      </c>
      <c r="AH115" s="4" t="s">
        <v>217</v>
      </c>
    </row>
    <row r="116" spans="1:34" x14ac:dyDescent="0.25">
      <c r="A116" s="10" t="s">
        <v>45</v>
      </c>
      <c r="B116" s="2" t="s">
        <v>60</v>
      </c>
      <c r="C116" s="2" t="s">
        <v>216</v>
      </c>
      <c r="D116" s="2" t="s">
        <v>156</v>
      </c>
      <c r="E116" s="2" t="s">
        <v>63</v>
      </c>
      <c r="F116" s="2" t="s">
        <v>38</v>
      </c>
      <c r="G116" s="2" t="s">
        <v>39</v>
      </c>
      <c r="H116" s="2" t="s">
        <v>47</v>
      </c>
      <c r="I116" s="4" t="s">
        <v>48</v>
      </c>
      <c r="J116" s="3">
        <v>90.248717078989799</v>
      </c>
      <c r="K116" s="3">
        <v>111.25238634198899</v>
      </c>
      <c r="L116" s="3">
        <v>9.3296951843057894</v>
      </c>
      <c r="M116" s="3"/>
      <c r="N116" s="3">
        <v>0.12221291066514101</v>
      </c>
      <c r="O116" s="3">
        <v>0.465425326410707</v>
      </c>
      <c r="P116" s="3"/>
      <c r="Q116" s="3"/>
      <c r="R116" s="3"/>
      <c r="S116" s="3">
        <v>131.29759821221299</v>
      </c>
      <c r="T116" s="3">
        <v>48.3213473640537</v>
      </c>
      <c r="U116" s="3">
        <v>81.416940490388299</v>
      </c>
      <c r="V116" s="3">
        <v>60.480543588512901</v>
      </c>
      <c r="W116" s="3">
        <v>650.59417101479801</v>
      </c>
      <c r="X116" s="3">
        <v>623.05839946514698</v>
      </c>
      <c r="Y116" s="3">
        <v>1310.32552709678</v>
      </c>
      <c r="Z116" s="3">
        <v>4236.9683871977704</v>
      </c>
      <c r="AA116" s="3">
        <v>2525.5836494607202</v>
      </c>
      <c r="AB116" s="3">
        <v>3500.2398597738902</v>
      </c>
      <c r="AC116" s="3">
        <v>4557.0895985656798</v>
      </c>
      <c r="AD116" s="3">
        <v>5242.4249188972399</v>
      </c>
      <c r="AE116" s="3">
        <v>2667.0934110845601</v>
      </c>
      <c r="AF116" s="3">
        <v>3240.3985334417998</v>
      </c>
      <c r="AG116" s="3">
        <v>4114.6258593083803</v>
      </c>
      <c r="AH116" s="4" t="s">
        <v>218</v>
      </c>
    </row>
    <row r="117" spans="1:34" x14ac:dyDescent="0.25">
      <c r="A117" s="10" t="s">
        <v>45</v>
      </c>
      <c r="B117" s="2" t="s">
        <v>60</v>
      </c>
      <c r="C117" s="2" t="s">
        <v>216</v>
      </c>
      <c r="D117" s="2" t="s">
        <v>156</v>
      </c>
      <c r="E117" s="2" t="s">
        <v>63</v>
      </c>
      <c r="F117" s="2" t="s">
        <v>38</v>
      </c>
      <c r="G117" s="2" t="s">
        <v>39</v>
      </c>
      <c r="H117" s="2" t="s">
        <v>160</v>
      </c>
      <c r="I117" s="4" t="s">
        <v>114</v>
      </c>
      <c r="J117" s="3">
        <v>1021016.29770396</v>
      </c>
      <c r="K117" s="3">
        <v>733720.50504081405</v>
      </c>
      <c r="L117" s="3">
        <v>616508.72795239603</v>
      </c>
      <c r="M117" s="3">
        <v>644821.24242074997</v>
      </c>
      <c r="N117" s="3">
        <v>1076039.9294040899</v>
      </c>
      <c r="O117" s="3">
        <v>1088806.77321757</v>
      </c>
      <c r="P117" s="3">
        <v>1082063.42744121</v>
      </c>
      <c r="Q117" s="3">
        <v>1042055.79884822</v>
      </c>
      <c r="R117" s="3">
        <v>878073.32687900995</v>
      </c>
      <c r="S117" s="3">
        <v>763574.84532822098</v>
      </c>
      <c r="T117" s="3">
        <v>648343.49625660002</v>
      </c>
      <c r="U117" s="3">
        <v>794370.85859519895</v>
      </c>
      <c r="V117" s="3">
        <v>481681.48434977001</v>
      </c>
      <c r="W117" s="3">
        <v>600108.41039933497</v>
      </c>
      <c r="X117" s="3">
        <v>480675.89976466098</v>
      </c>
      <c r="Y117" s="3">
        <v>530248.39281848201</v>
      </c>
      <c r="Z117" s="3">
        <v>628388.71197796101</v>
      </c>
      <c r="AA117" s="3">
        <v>678958.84331635304</v>
      </c>
      <c r="AB117" s="3">
        <v>673036.21171325305</v>
      </c>
      <c r="AC117" s="3">
        <v>423419.52626940602</v>
      </c>
      <c r="AD117" s="3">
        <v>470349.542464322</v>
      </c>
      <c r="AE117" s="3">
        <v>474168.991366592</v>
      </c>
      <c r="AF117" s="3">
        <v>399767.80185715598</v>
      </c>
      <c r="AG117" s="3">
        <v>373856.418169824</v>
      </c>
      <c r="AH117" s="4" t="s">
        <v>219</v>
      </c>
    </row>
    <row r="118" spans="1:34" x14ac:dyDescent="0.25">
      <c r="A118" s="10" t="s">
        <v>45</v>
      </c>
      <c r="B118" s="2" t="s">
        <v>60</v>
      </c>
      <c r="C118" s="2" t="s">
        <v>216</v>
      </c>
      <c r="D118" s="2" t="s">
        <v>156</v>
      </c>
      <c r="E118" s="2" t="s">
        <v>63</v>
      </c>
      <c r="F118" s="2" t="s">
        <v>38</v>
      </c>
      <c r="G118" s="2" t="s">
        <v>39</v>
      </c>
      <c r="H118" s="2" t="s">
        <v>65</v>
      </c>
      <c r="I118" s="4" t="s">
        <v>41</v>
      </c>
      <c r="J118" s="3"/>
      <c r="K118" s="3"/>
      <c r="L118" s="3"/>
      <c r="M118" s="3"/>
      <c r="N118" s="3"/>
      <c r="O118" s="3"/>
      <c r="P118" s="3"/>
      <c r="Q118" s="3"/>
      <c r="R118" s="3"/>
      <c r="S118" s="3"/>
      <c r="T118" s="3"/>
      <c r="U118" s="3"/>
      <c r="V118" s="3">
        <v>1305371927.43766</v>
      </c>
      <c r="W118" s="3">
        <v>1621035153.4656799</v>
      </c>
      <c r="X118" s="3">
        <v>2014725336.1610999</v>
      </c>
      <c r="Y118" s="3">
        <v>1889413567.7172899</v>
      </c>
      <c r="Z118" s="3">
        <v>1582353137.7302401</v>
      </c>
      <c r="AA118" s="3">
        <v>1925611520.67782</v>
      </c>
      <c r="AB118" s="3">
        <v>2257467516.2139201</v>
      </c>
      <c r="AC118" s="3">
        <v>2414180270.2284598</v>
      </c>
      <c r="AD118" s="3">
        <v>2428800955.2962298</v>
      </c>
      <c r="AE118" s="3">
        <v>2326730637.0271201</v>
      </c>
      <c r="AF118" s="3">
        <v>2473395051.68852</v>
      </c>
      <c r="AG118" s="3">
        <v>2634673879.7881198</v>
      </c>
      <c r="AH118" s="4" t="s">
        <v>220</v>
      </c>
    </row>
    <row r="119" spans="1:34" x14ac:dyDescent="0.25">
      <c r="A119" s="10" t="s">
        <v>34</v>
      </c>
      <c r="B119" s="2" t="s">
        <v>60</v>
      </c>
      <c r="C119" s="2" t="s">
        <v>216</v>
      </c>
      <c r="D119" s="2" t="s">
        <v>156</v>
      </c>
      <c r="E119" s="2" t="s">
        <v>63</v>
      </c>
      <c r="F119" s="2" t="s">
        <v>38</v>
      </c>
      <c r="G119" s="2" t="s">
        <v>39</v>
      </c>
      <c r="H119" s="2" t="s">
        <v>113</v>
      </c>
      <c r="I119" s="4" t="s">
        <v>114</v>
      </c>
      <c r="J119" s="3">
        <v>708595.26674689096</v>
      </c>
      <c r="K119" s="3">
        <v>773228.05913724098</v>
      </c>
      <c r="L119" s="3">
        <v>740098.27077032602</v>
      </c>
      <c r="M119" s="3">
        <v>776106.40887784096</v>
      </c>
      <c r="N119" s="3">
        <v>924809.03969745</v>
      </c>
      <c r="O119" s="3">
        <v>890480.68517715402</v>
      </c>
      <c r="P119" s="3">
        <v>904994.36887713696</v>
      </c>
      <c r="Q119" s="3">
        <v>915911.70893391001</v>
      </c>
      <c r="R119" s="3">
        <v>796126.01431883499</v>
      </c>
      <c r="S119" s="3">
        <v>705913.98028742895</v>
      </c>
      <c r="T119" s="3">
        <v>668528.71553432604</v>
      </c>
      <c r="U119" s="3">
        <v>734863.24109377095</v>
      </c>
      <c r="V119" s="3">
        <v>600781.79394449003</v>
      </c>
      <c r="W119" s="3">
        <v>587048.566529745</v>
      </c>
      <c r="X119" s="3">
        <v>561771.19265619596</v>
      </c>
      <c r="Y119" s="3">
        <v>496112.89640050702</v>
      </c>
      <c r="Z119" s="3">
        <v>520493.11440445099</v>
      </c>
      <c r="AA119" s="3">
        <v>503877.03313080501</v>
      </c>
      <c r="AB119" s="3">
        <v>504662.06895647798</v>
      </c>
      <c r="AC119" s="3">
        <v>421404.51773960702</v>
      </c>
      <c r="AD119" s="3">
        <v>470769.86620902299</v>
      </c>
      <c r="AE119" s="3">
        <v>506339.98131933599</v>
      </c>
      <c r="AF119" s="3">
        <v>433790.19211050798</v>
      </c>
      <c r="AG119" s="3">
        <v>430110.58029096498</v>
      </c>
      <c r="AH119" s="4" t="s">
        <v>221</v>
      </c>
    </row>
    <row r="120" spans="1:34" x14ac:dyDescent="0.25">
      <c r="A120" s="10" t="s">
        <v>34</v>
      </c>
      <c r="B120" s="2" t="s">
        <v>60</v>
      </c>
      <c r="C120" s="2" t="s">
        <v>216</v>
      </c>
      <c r="D120" s="2" t="s">
        <v>156</v>
      </c>
      <c r="E120" s="2" t="s">
        <v>63</v>
      </c>
      <c r="F120" s="2" t="s">
        <v>38</v>
      </c>
      <c r="G120" s="2" t="s">
        <v>39</v>
      </c>
      <c r="H120" s="2" t="s">
        <v>67</v>
      </c>
      <c r="I120" s="4" t="s">
        <v>48</v>
      </c>
      <c r="J120" s="3">
        <v>4412934.7826086897</v>
      </c>
      <c r="K120" s="3">
        <v>4474557.9710144997</v>
      </c>
      <c r="L120" s="3">
        <v>2946173.9130434701</v>
      </c>
      <c r="M120" s="3">
        <v>5576594.2028985498</v>
      </c>
      <c r="N120" s="3">
        <v>4951910.3623188296</v>
      </c>
      <c r="O120" s="3">
        <v>5315039.8550724704</v>
      </c>
      <c r="P120" s="3">
        <v>5522550.7246376798</v>
      </c>
      <c r="Q120" s="3">
        <v>6180934.7826087102</v>
      </c>
      <c r="R120" s="3">
        <v>6555413.0434782598</v>
      </c>
      <c r="S120" s="3">
        <v>3688457.7861087499</v>
      </c>
      <c r="T120" s="3">
        <v>6245412.9408628298</v>
      </c>
      <c r="U120" s="3"/>
      <c r="V120" s="3"/>
      <c r="W120" s="3"/>
      <c r="X120" s="3"/>
      <c r="Y120" s="3"/>
      <c r="Z120" s="3"/>
      <c r="AA120" s="3"/>
      <c r="AB120" s="3"/>
      <c r="AC120" s="3"/>
      <c r="AD120" s="3"/>
      <c r="AE120" s="3"/>
      <c r="AF120" s="3"/>
      <c r="AG120" s="3"/>
      <c r="AH120" s="4" t="s">
        <v>222</v>
      </c>
    </row>
    <row r="121" spans="1:34" x14ac:dyDescent="0.25">
      <c r="A121" s="10" t="s">
        <v>45</v>
      </c>
      <c r="B121" s="2" t="s">
        <v>60</v>
      </c>
      <c r="C121" s="2" t="s">
        <v>216</v>
      </c>
      <c r="D121" s="2" t="s">
        <v>156</v>
      </c>
      <c r="E121" s="2" t="s">
        <v>63</v>
      </c>
      <c r="F121" s="2" t="s">
        <v>38</v>
      </c>
      <c r="G121" s="2" t="s">
        <v>39</v>
      </c>
      <c r="H121" s="2" t="s">
        <v>69</v>
      </c>
      <c r="I121" s="4" t="s">
        <v>41</v>
      </c>
      <c r="J121" s="3"/>
      <c r="K121" s="3"/>
      <c r="L121" s="3"/>
      <c r="M121" s="3"/>
      <c r="N121" s="3"/>
      <c r="O121" s="3"/>
      <c r="P121" s="3"/>
      <c r="Q121" s="3"/>
      <c r="R121" s="3"/>
      <c r="S121" s="3">
        <v>222195723.554052</v>
      </c>
      <c r="T121" s="3">
        <v>886765801.36422396</v>
      </c>
      <c r="U121" s="3">
        <v>23955337.327262402</v>
      </c>
      <c r="V121" s="3">
        <v>173508226.30975601</v>
      </c>
      <c r="W121" s="3">
        <v>1935000</v>
      </c>
      <c r="X121" s="3">
        <v>25104000</v>
      </c>
      <c r="Y121" s="3">
        <v>146042000</v>
      </c>
      <c r="Z121" s="3">
        <v>172843000</v>
      </c>
      <c r="AA121" s="3">
        <v>170915000</v>
      </c>
      <c r="AB121" s="3">
        <v>157437000</v>
      </c>
      <c r="AC121" s="3">
        <v>93568000</v>
      </c>
      <c r="AD121" s="3">
        <v>76649000</v>
      </c>
      <c r="AE121" s="3">
        <v>119008000</v>
      </c>
      <c r="AF121" s="3">
        <v>122878000</v>
      </c>
      <c r="AG121" s="3">
        <v>208696000</v>
      </c>
      <c r="AH121" s="4" t="s">
        <v>223</v>
      </c>
    </row>
    <row r="122" spans="1:34" x14ac:dyDescent="0.25">
      <c r="A122" s="10" t="s">
        <v>34</v>
      </c>
      <c r="B122" s="2" t="s">
        <v>60</v>
      </c>
      <c r="C122" s="2" t="s">
        <v>216</v>
      </c>
      <c r="D122" s="2" t="s">
        <v>156</v>
      </c>
      <c r="E122" s="2" t="s">
        <v>63</v>
      </c>
      <c r="F122" s="2" t="s">
        <v>38</v>
      </c>
      <c r="G122" s="2" t="s">
        <v>39</v>
      </c>
      <c r="H122" s="2" t="s">
        <v>50</v>
      </c>
      <c r="I122" s="4" t="s">
        <v>48</v>
      </c>
      <c r="J122" s="3">
        <v>177264.82374668901</v>
      </c>
      <c r="K122" s="3">
        <v>177299.129304531</v>
      </c>
      <c r="L122" s="3">
        <v>9263.7317001645297</v>
      </c>
      <c r="M122" s="3"/>
      <c r="N122" s="3">
        <v>364.03465248756402</v>
      </c>
      <c r="O122" s="3">
        <v>780.93598921871603</v>
      </c>
      <c r="P122" s="3"/>
      <c r="Q122" s="3"/>
      <c r="R122" s="3"/>
      <c r="S122" s="3">
        <v>68405.690319533795</v>
      </c>
      <c r="T122" s="3">
        <v>33379.668435693799</v>
      </c>
      <c r="U122" s="3">
        <v>24446.5514801889</v>
      </c>
      <c r="V122" s="3">
        <v>11036.144230862799</v>
      </c>
      <c r="W122" s="3">
        <v>39031.153406224701</v>
      </c>
      <c r="X122" s="3">
        <v>33782.657723352997</v>
      </c>
      <c r="Y122" s="3">
        <v>37057.672140685099</v>
      </c>
      <c r="Z122" s="3">
        <v>91688.635317236607</v>
      </c>
      <c r="AA122" s="3">
        <v>51940.453874256302</v>
      </c>
      <c r="AB122" s="3">
        <v>67412.335243815396</v>
      </c>
      <c r="AC122" s="3">
        <v>70009.2967268551</v>
      </c>
      <c r="AD122" s="3">
        <v>59750.373680065</v>
      </c>
      <c r="AE122" s="3">
        <v>26701.8053970568</v>
      </c>
      <c r="AF122" s="3">
        <v>27717.742736025601</v>
      </c>
      <c r="AG122" s="3">
        <v>25909.586954685099</v>
      </c>
      <c r="AH122" s="4" t="s">
        <v>224</v>
      </c>
    </row>
    <row r="123" spans="1:34" x14ac:dyDescent="0.25">
      <c r="A123" s="10" t="s">
        <v>34</v>
      </c>
      <c r="B123" s="2" t="s">
        <v>60</v>
      </c>
      <c r="C123" s="2" t="s">
        <v>216</v>
      </c>
      <c r="D123" s="2" t="s">
        <v>156</v>
      </c>
      <c r="E123" s="2" t="s">
        <v>63</v>
      </c>
      <c r="F123" s="2" t="s">
        <v>38</v>
      </c>
      <c r="G123" s="2" t="s">
        <v>39</v>
      </c>
      <c r="H123" s="2" t="s">
        <v>56</v>
      </c>
      <c r="I123" s="4" t="s">
        <v>48</v>
      </c>
      <c r="J123" s="3"/>
      <c r="K123" s="3"/>
      <c r="L123" s="3"/>
      <c r="M123" s="3"/>
      <c r="N123" s="3"/>
      <c r="O123" s="3"/>
      <c r="P123" s="3"/>
      <c r="Q123" s="3"/>
      <c r="R123" s="3"/>
      <c r="S123" s="3"/>
      <c r="T123" s="3"/>
      <c r="U123" s="3">
        <v>28384.2769313147</v>
      </c>
      <c r="V123" s="3">
        <v>22763.3445343401</v>
      </c>
      <c r="W123" s="3">
        <v>27174.1803607929</v>
      </c>
      <c r="X123" s="3">
        <v>44048.718751910703</v>
      </c>
      <c r="Y123" s="3">
        <v>41316.076385168002</v>
      </c>
      <c r="Z123" s="3"/>
      <c r="AA123" s="3"/>
      <c r="AB123" s="3"/>
      <c r="AC123" s="3"/>
      <c r="AD123" s="3"/>
      <c r="AE123" s="3"/>
      <c r="AF123" s="3"/>
      <c r="AG123" s="3"/>
      <c r="AH123" s="4" t="s">
        <v>225</v>
      </c>
    </row>
    <row r="124" spans="1:34" x14ac:dyDescent="0.25">
      <c r="A124" s="10" t="s">
        <v>45</v>
      </c>
      <c r="B124" s="2" t="s">
        <v>60</v>
      </c>
      <c r="C124" s="2" t="s">
        <v>216</v>
      </c>
      <c r="D124" s="2" t="s">
        <v>156</v>
      </c>
      <c r="E124" s="2" t="s">
        <v>63</v>
      </c>
      <c r="F124" s="2" t="s">
        <v>38</v>
      </c>
      <c r="G124" s="2" t="s">
        <v>39</v>
      </c>
      <c r="H124" s="2" t="s">
        <v>75</v>
      </c>
      <c r="I124" s="4" t="s">
        <v>41</v>
      </c>
      <c r="J124" s="3">
        <v>198120095.124852</v>
      </c>
      <c r="K124" s="3"/>
      <c r="L124" s="3"/>
      <c r="M124" s="3"/>
      <c r="N124" s="3"/>
      <c r="O124" s="3">
        <v>70902984.542211503</v>
      </c>
      <c r="P124" s="3">
        <v>113692175.980975</v>
      </c>
      <c r="Q124" s="3"/>
      <c r="R124" s="3"/>
      <c r="S124" s="3"/>
      <c r="T124" s="3">
        <v>39408994.205108203</v>
      </c>
      <c r="U124" s="3"/>
      <c r="V124" s="3"/>
      <c r="W124" s="3"/>
      <c r="X124" s="3"/>
      <c r="Y124" s="3"/>
      <c r="Z124" s="3">
        <v>216080000</v>
      </c>
      <c r="AA124" s="3">
        <v>213836000</v>
      </c>
      <c r="AB124" s="3"/>
      <c r="AC124" s="3"/>
      <c r="AD124" s="3"/>
      <c r="AE124" s="3"/>
      <c r="AF124" s="3"/>
      <c r="AG124" s="3"/>
      <c r="AH124" s="4" t="s">
        <v>226</v>
      </c>
    </row>
    <row r="125" spans="1:34" x14ac:dyDescent="0.25">
      <c r="A125" s="10" t="s">
        <v>169</v>
      </c>
      <c r="B125" s="2" t="s">
        <v>60</v>
      </c>
      <c r="C125" s="2" t="s">
        <v>216</v>
      </c>
      <c r="D125" s="2" t="s">
        <v>156</v>
      </c>
      <c r="E125" s="2" t="s">
        <v>63</v>
      </c>
      <c r="F125" s="2" t="s">
        <v>38</v>
      </c>
      <c r="G125" s="2" t="s">
        <v>39</v>
      </c>
      <c r="H125" s="2" t="s">
        <v>170</v>
      </c>
      <c r="I125" s="4" t="s">
        <v>114</v>
      </c>
      <c r="J125" s="3"/>
      <c r="K125" s="3"/>
      <c r="L125" s="3"/>
      <c r="M125" s="3"/>
      <c r="N125" s="3"/>
      <c r="O125" s="3">
        <v>50488.313459531397</v>
      </c>
      <c r="P125" s="3">
        <v>37491.755769994001</v>
      </c>
      <c r="Q125" s="3">
        <v>32366.3371664388</v>
      </c>
      <c r="R125" s="3">
        <v>109961.333346678</v>
      </c>
      <c r="S125" s="3"/>
      <c r="T125" s="3"/>
      <c r="U125" s="3"/>
      <c r="V125" s="3"/>
      <c r="W125" s="3"/>
      <c r="X125" s="3"/>
      <c r="Y125" s="3"/>
      <c r="Z125" s="3"/>
      <c r="AA125" s="3"/>
      <c r="AB125" s="3"/>
      <c r="AC125" s="3"/>
      <c r="AD125" s="3"/>
      <c r="AE125" s="3"/>
      <c r="AF125" s="3"/>
      <c r="AG125" s="3"/>
      <c r="AH125" s="4" t="s">
        <v>227</v>
      </c>
    </row>
    <row r="126" spans="1:34" x14ac:dyDescent="0.25">
      <c r="A126" s="10" t="s">
        <v>34</v>
      </c>
      <c r="B126" s="2" t="s">
        <v>60</v>
      </c>
      <c r="C126" s="2" t="s">
        <v>216</v>
      </c>
      <c r="D126" s="2" t="s">
        <v>156</v>
      </c>
      <c r="E126" s="2" t="s">
        <v>63</v>
      </c>
      <c r="F126" s="2" t="s">
        <v>38</v>
      </c>
      <c r="G126" s="2" t="s">
        <v>39</v>
      </c>
      <c r="H126" s="2" t="s">
        <v>40</v>
      </c>
      <c r="I126" s="4" t="s">
        <v>41</v>
      </c>
      <c r="J126" s="3">
        <v>139046084358.95801</v>
      </c>
      <c r="K126" s="3">
        <v>123223564927.677</v>
      </c>
      <c r="L126" s="3">
        <v>147166105587.146</v>
      </c>
      <c r="M126" s="3">
        <v>138862061909.358</v>
      </c>
      <c r="N126" s="3">
        <v>173541068393.439</v>
      </c>
      <c r="O126" s="3">
        <v>159719125573.26199</v>
      </c>
      <c r="P126" s="3">
        <v>152568301203.23801</v>
      </c>
      <c r="Q126" s="3">
        <v>141578587663.892</v>
      </c>
      <c r="R126" s="3">
        <v>137048750492.543</v>
      </c>
      <c r="S126" s="3">
        <v>149924882163.01099</v>
      </c>
      <c r="T126" s="3">
        <v>159817709420.14499</v>
      </c>
      <c r="U126" s="3">
        <v>132972952632.823</v>
      </c>
      <c r="V126" s="3">
        <v>97040703142.4953</v>
      </c>
      <c r="W126" s="3">
        <v>93499944246.538803</v>
      </c>
      <c r="X126" s="3">
        <v>97161631898.247101</v>
      </c>
      <c r="Y126" s="3">
        <v>91203092140.364899</v>
      </c>
      <c r="Z126" s="3">
        <v>86187399618.926407</v>
      </c>
      <c r="AA126" s="3">
        <v>78576953963.710693</v>
      </c>
      <c r="AB126" s="3">
        <v>87157382560.617294</v>
      </c>
      <c r="AC126" s="3">
        <v>79836379767.8573</v>
      </c>
      <c r="AD126" s="3">
        <v>80098289453.702194</v>
      </c>
      <c r="AE126" s="3">
        <v>76988889467.732895</v>
      </c>
      <c r="AF126" s="3">
        <v>69614773560.685196</v>
      </c>
      <c r="AG126" s="3">
        <v>68801189062.276901</v>
      </c>
      <c r="AH126" s="4" t="s">
        <v>228</v>
      </c>
    </row>
    <row r="127" spans="1:34" x14ac:dyDescent="0.25">
      <c r="A127" s="10" t="s">
        <v>34</v>
      </c>
      <c r="B127" s="2" t="s">
        <v>60</v>
      </c>
      <c r="C127" s="2" t="s">
        <v>216</v>
      </c>
      <c r="D127" s="2" t="s">
        <v>156</v>
      </c>
      <c r="E127" s="2" t="s">
        <v>63</v>
      </c>
      <c r="F127" s="2" t="s">
        <v>38</v>
      </c>
      <c r="G127" s="2" t="s">
        <v>39</v>
      </c>
      <c r="H127" s="2" t="s">
        <v>173</v>
      </c>
      <c r="I127" s="4" t="s">
        <v>114</v>
      </c>
      <c r="J127" s="3">
        <v>406292.69307401101</v>
      </c>
      <c r="K127" s="3">
        <v>227645.78328153401</v>
      </c>
      <c r="L127" s="3">
        <v>96432.868716108002</v>
      </c>
      <c r="M127" s="3">
        <v>83595.080735095704</v>
      </c>
      <c r="N127" s="3">
        <v>130892.32946963501</v>
      </c>
      <c r="O127" s="3">
        <v>157346.149940092</v>
      </c>
      <c r="P127" s="3">
        <v>184678.02441397199</v>
      </c>
      <c r="Q127" s="3">
        <v>141319.77810204</v>
      </c>
      <c r="R127" s="3">
        <v>34361.352172265702</v>
      </c>
      <c r="S127" s="3">
        <v>63471.272864557701</v>
      </c>
      <c r="T127" s="3">
        <v>80113.5769247719</v>
      </c>
      <c r="U127" s="3">
        <v>15763.4077856034</v>
      </c>
      <c r="V127" s="3">
        <v>153.28849534738299</v>
      </c>
      <c r="W127" s="3">
        <v>171.04634290568299</v>
      </c>
      <c r="X127" s="3">
        <v>135.87103955114901</v>
      </c>
      <c r="Y127" s="3"/>
      <c r="Z127" s="3"/>
      <c r="AA127" s="3"/>
      <c r="AB127" s="3"/>
      <c r="AC127" s="3"/>
      <c r="AD127" s="3"/>
      <c r="AE127" s="3"/>
      <c r="AF127" s="3"/>
      <c r="AG127" s="3"/>
      <c r="AH127" s="4" t="s">
        <v>229</v>
      </c>
    </row>
    <row r="128" spans="1:34" x14ac:dyDescent="0.25">
      <c r="A128" s="10" t="s">
        <v>34</v>
      </c>
      <c r="B128" s="2" t="s">
        <v>60</v>
      </c>
      <c r="C128" s="2" t="s">
        <v>216</v>
      </c>
      <c r="D128" s="2" t="s">
        <v>156</v>
      </c>
      <c r="E128" s="2" t="s">
        <v>63</v>
      </c>
      <c r="F128" s="2" t="s">
        <v>38</v>
      </c>
      <c r="G128" s="2" t="s">
        <v>39</v>
      </c>
      <c r="H128" s="2" t="s">
        <v>78</v>
      </c>
      <c r="I128" s="4" t="s">
        <v>41</v>
      </c>
      <c r="J128" s="3">
        <v>58028.616852146202</v>
      </c>
      <c r="K128" s="3">
        <v>121979.272850832</v>
      </c>
      <c r="L128" s="3"/>
      <c r="M128" s="3">
        <v>102729.5095192</v>
      </c>
      <c r="N128" s="3">
        <v>780528</v>
      </c>
      <c r="O128" s="3">
        <v>196580</v>
      </c>
      <c r="P128" s="3">
        <v>217536</v>
      </c>
      <c r="Q128" s="3">
        <v>230703.77319157799</v>
      </c>
      <c r="R128" s="3">
        <v>47180.253406645897</v>
      </c>
      <c r="S128" s="3">
        <v>49526.015462812298</v>
      </c>
      <c r="T128" s="3">
        <v>70691.485714911003</v>
      </c>
      <c r="U128" s="3">
        <v>711204.86232711095</v>
      </c>
      <c r="V128" s="3">
        <v>4279082.9196678596</v>
      </c>
      <c r="W128" s="3">
        <v>6178681.5093336198</v>
      </c>
      <c r="X128" s="3">
        <v>2691248.2780880998</v>
      </c>
      <c r="Y128" s="3">
        <v>27801510.881331701</v>
      </c>
      <c r="Z128" s="3">
        <v>60661666.892591998</v>
      </c>
      <c r="AA128" s="3">
        <v>8624110.6672416404</v>
      </c>
      <c r="AB128" s="3">
        <v>55057043.623043403</v>
      </c>
      <c r="AC128" s="3">
        <v>16781685.2629226</v>
      </c>
      <c r="AD128" s="3">
        <v>875714.53733836301</v>
      </c>
      <c r="AE128" s="3">
        <v>47124590.647111401</v>
      </c>
      <c r="AF128" s="3">
        <v>140904321.37361401</v>
      </c>
      <c r="AG128" s="3">
        <v>57482650.404144302</v>
      </c>
      <c r="AH128" s="4" t="s">
        <v>230</v>
      </c>
    </row>
    <row r="129" spans="1:34" x14ac:dyDescent="0.25">
      <c r="A129" s="10" t="s">
        <v>169</v>
      </c>
      <c r="B129" s="2" t="s">
        <v>60</v>
      </c>
      <c r="C129" s="2" t="s">
        <v>216</v>
      </c>
      <c r="D129" s="2" t="s">
        <v>156</v>
      </c>
      <c r="E129" s="2" t="s">
        <v>63</v>
      </c>
      <c r="F129" s="2" t="s">
        <v>38</v>
      </c>
      <c r="G129" s="2" t="s">
        <v>39</v>
      </c>
      <c r="H129" s="2" t="s">
        <v>176</v>
      </c>
      <c r="I129" s="4" t="s">
        <v>41</v>
      </c>
      <c r="J129" s="3">
        <v>20877806195.965401</v>
      </c>
      <c r="K129" s="3">
        <v>19307823035.257999</v>
      </c>
      <c r="L129" s="3">
        <v>10007782553.5975</v>
      </c>
      <c r="M129" s="3">
        <v>11958804972.087999</v>
      </c>
      <c r="N129" s="3">
        <v>11012499248.026199</v>
      </c>
      <c r="O129" s="3">
        <v>14930837560.6991</v>
      </c>
      <c r="P129" s="3">
        <v>14410525839.616301</v>
      </c>
      <c r="Q129" s="3">
        <v>10534260532.928499</v>
      </c>
      <c r="R129" s="3">
        <v>13495171608.004</v>
      </c>
      <c r="S129" s="3">
        <v>33236178634.860901</v>
      </c>
      <c r="T129" s="3">
        <v>33232852382.347801</v>
      </c>
      <c r="U129" s="3">
        <v>14967503350.013201</v>
      </c>
      <c r="V129" s="3">
        <v>5970510897.4246597</v>
      </c>
      <c r="W129" s="3">
        <v>6507544728.4390898</v>
      </c>
      <c r="X129" s="3">
        <v>6971334511.3608999</v>
      </c>
      <c r="Y129" s="3">
        <v>7829182280.4205399</v>
      </c>
      <c r="Z129" s="3">
        <v>7155054832.8639402</v>
      </c>
      <c r="AA129" s="3">
        <v>8375149534.6654797</v>
      </c>
      <c r="AB129" s="3">
        <v>9018700258.3698006</v>
      </c>
      <c r="AC129" s="3">
        <v>7890817471.5167799</v>
      </c>
      <c r="AD129" s="3">
        <v>8688265324.8092098</v>
      </c>
      <c r="AE129" s="3">
        <v>8324548178.7405996</v>
      </c>
      <c r="AF129" s="3">
        <v>8277963493.9341497</v>
      </c>
      <c r="AG129" s="3">
        <v>7742925360.9687099</v>
      </c>
      <c r="AH129" s="4" t="s">
        <v>231</v>
      </c>
    </row>
    <row r="130" spans="1:34" x14ac:dyDescent="0.25">
      <c r="A130" s="10" t="s">
        <v>45</v>
      </c>
      <c r="B130" s="2" t="s">
        <v>60</v>
      </c>
      <c r="C130" s="2" t="s">
        <v>216</v>
      </c>
      <c r="D130" s="2" t="s">
        <v>156</v>
      </c>
      <c r="E130" s="2" t="s">
        <v>63</v>
      </c>
      <c r="F130" s="2" t="s">
        <v>38</v>
      </c>
      <c r="G130" s="2" t="s">
        <v>39</v>
      </c>
      <c r="H130" s="2" t="s">
        <v>501</v>
      </c>
      <c r="I130" s="4" t="s">
        <v>48</v>
      </c>
      <c r="J130" s="3"/>
      <c r="K130" s="3"/>
      <c r="L130" s="3"/>
      <c r="M130" s="3"/>
      <c r="N130" s="3"/>
      <c r="O130" s="3"/>
      <c r="P130" s="3"/>
      <c r="Q130" s="3"/>
      <c r="R130" s="3"/>
      <c r="S130" s="3"/>
      <c r="T130" s="3">
        <v>17.636131976574202</v>
      </c>
      <c r="U130" s="3">
        <v>11.711537205160999</v>
      </c>
      <c r="V130" s="3">
        <v>26.688618087514101</v>
      </c>
      <c r="W130" s="3">
        <v>1270.09035301106</v>
      </c>
      <c r="X130" s="3">
        <v>1052.5590949028599</v>
      </c>
      <c r="Y130" s="3">
        <v>1711.4060349577801</v>
      </c>
      <c r="Z130" s="3">
        <v>6631.6433774288498</v>
      </c>
      <c r="AA130" s="3">
        <v>4990.6368705088598</v>
      </c>
      <c r="AB130" s="3">
        <v>7279.7752703066099</v>
      </c>
      <c r="AC130" s="3">
        <v>13309.199070279999</v>
      </c>
      <c r="AD130" s="3">
        <v>11588.6833863353</v>
      </c>
      <c r="AE130" s="3">
        <v>8652.1826010367695</v>
      </c>
      <c r="AF130" s="3">
        <v>15890.2940344893</v>
      </c>
      <c r="AG130" s="3">
        <v>28618.305017707698</v>
      </c>
      <c r="AH130" s="4" t="s">
        <v>232</v>
      </c>
    </row>
    <row r="131" spans="1:34" x14ac:dyDescent="0.25">
      <c r="A131" s="10" t="s">
        <v>34</v>
      </c>
      <c r="B131" s="2" t="s">
        <v>60</v>
      </c>
      <c r="C131" s="2" t="s">
        <v>216</v>
      </c>
      <c r="D131" s="2" t="s">
        <v>156</v>
      </c>
      <c r="E131" s="2" t="s">
        <v>63</v>
      </c>
      <c r="F131" s="2" t="s">
        <v>38</v>
      </c>
      <c r="G131" s="2" t="s">
        <v>39</v>
      </c>
      <c r="H131" s="2" t="s">
        <v>124</v>
      </c>
      <c r="I131" s="4" t="s">
        <v>48</v>
      </c>
      <c r="J131" s="3">
        <v>91886.666666666802</v>
      </c>
      <c r="K131" s="3"/>
      <c r="L131" s="3"/>
      <c r="M131" s="3">
        <v>36895.384615384603</v>
      </c>
      <c r="N131" s="3">
        <v>218457.37926047199</v>
      </c>
      <c r="O131" s="3">
        <v>247719.47068292301</v>
      </c>
      <c r="P131" s="3"/>
      <c r="Q131" s="3"/>
      <c r="R131" s="3"/>
      <c r="S131" s="3"/>
      <c r="T131" s="3"/>
      <c r="U131" s="3"/>
      <c r="V131" s="3"/>
      <c r="W131" s="3"/>
      <c r="X131" s="3"/>
      <c r="Y131" s="3"/>
      <c r="Z131" s="3"/>
      <c r="AA131" s="3"/>
      <c r="AB131" s="3"/>
      <c r="AC131" s="3"/>
      <c r="AD131" s="3"/>
      <c r="AE131" s="3"/>
      <c r="AF131" s="3"/>
      <c r="AG131" s="3"/>
      <c r="AH131" s="4" t="s">
        <v>233</v>
      </c>
    </row>
    <row r="132" spans="1:34" x14ac:dyDescent="0.25">
      <c r="A132" s="10" t="s">
        <v>169</v>
      </c>
      <c r="B132" s="2" t="s">
        <v>60</v>
      </c>
      <c r="C132" s="2" t="s">
        <v>216</v>
      </c>
      <c r="D132" s="2" t="s">
        <v>156</v>
      </c>
      <c r="E132" s="2" t="s">
        <v>63</v>
      </c>
      <c r="F132" s="2" t="s">
        <v>38</v>
      </c>
      <c r="G132" s="2" t="s">
        <v>39</v>
      </c>
      <c r="H132" s="2" t="s">
        <v>180</v>
      </c>
      <c r="I132" s="4" t="s">
        <v>114</v>
      </c>
      <c r="J132" s="3">
        <v>3799.2556754745001</v>
      </c>
      <c r="K132" s="3">
        <v>10.9830508474576</v>
      </c>
      <c r="L132" s="3">
        <v>2920.24166666667</v>
      </c>
      <c r="M132" s="3">
        <v>5591.5819725063602</v>
      </c>
      <c r="N132" s="3">
        <v>6387.9699192601902</v>
      </c>
      <c r="O132" s="3">
        <v>6115.0975938380398</v>
      </c>
      <c r="P132" s="3">
        <v>5156.40477583337</v>
      </c>
      <c r="Q132" s="3">
        <v>4800.11504387479</v>
      </c>
      <c r="R132" s="3">
        <v>2652.4123033196702</v>
      </c>
      <c r="S132" s="3">
        <v>8722.7534919203299</v>
      </c>
      <c r="T132" s="3">
        <v>5003.7794221014601</v>
      </c>
      <c r="U132" s="3">
        <v>2964.5051872321601</v>
      </c>
      <c r="V132" s="3"/>
      <c r="W132" s="3"/>
      <c r="X132" s="3"/>
      <c r="Y132" s="3"/>
      <c r="Z132" s="3"/>
      <c r="AA132" s="3"/>
      <c r="AB132" s="3"/>
      <c r="AC132" s="3"/>
      <c r="AD132" s="3"/>
      <c r="AE132" s="3"/>
      <c r="AF132" s="3"/>
      <c r="AG132" s="3"/>
      <c r="AH132" s="4" t="s">
        <v>234</v>
      </c>
    </row>
    <row r="133" spans="1:34" x14ac:dyDescent="0.25">
      <c r="A133" s="10" t="s">
        <v>34</v>
      </c>
      <c r="B133" s="2" t="s">
        <v>60</v>
      </c>
      <c r="C133" s="2" t="s">
        <v>216</v>
      </c>
      <c r="D133" s="2" t="s">
        <v>156</v>
      </c>
      <c r="E133" s="2" t="s">
        <v>63</v>
      </c>
      <c r="F133" s="2" t="s">
        <v>38</v>
      </c>
      <c r="G133" s="2" t="s">
        <v>39</v>
      </c>
      <c r="H133" s="2" t="s">
        <v>182</v>
      </c>
      <c r="I133" s="4" t="s">
        <v>48</v>
      </c>
      <c r="J133" s="3">
        <v>10513074.074074101</v>
      </c>
      <c r="K133" s="3">
        <v>12629926.8378946</v>
      </c>
      <c r="L133" s="3">
        <v>6506.4194817624302</v>
      </c>
      <c r="M133" s="3">
        <v>22501813.5545794</v>
      </c>
      <c r="N133" s="3">
        <v>4240624.4629546702</v>
      </c>
      <c r="O133" s="3">
        <v>6682685.01695868</v>
      </c>
      <c r="P133" s="3">
        <v>8220133.4322106298</v>
      </c>
      <c r="Q133" s="3">
        <v>9938073.5070099197</v>
      </c>
      <c r="R133" s="3">
        <v>3184232.2419674098</v>
      </c>
      <c r="S133" s="3"/>
      <c r="T133" s="3"/>
      <c r="U133" s="3"/>
      <c r="V133" s="3"/>
      <c r="W133" s="3"/>
      <c r="X133" s="3"/>
      <c r="Y133" s="3"/>
      <c r="Z133" s="3"/>
      <c r="AA133" s="3"/>
      <c r="AB133" s="3"/>
      <c r="AC133" s="3"/>
      <c r="AD133" s="3"/>
      <c r="AE133" s="3"/>
      <c r="AF133" s="3"/>
      <c r="AG133" s="3"/>
      <c r="AH133" s="4" t="s">
        <v>235</v>
      </c>
    </row>
    <row r="134" spans="1:34" x14ac:dyDescent="0.25">
      <c r="A134" s="10" t="s">
        <v>34</v>
      </c>
      <c r="B134" s="2" t="s">
        <v>362</v>
      </c>
      <c r="C134" s="2" t="s">
        <v>216</v>
      </c>
      <c r="D134" s="2" t="s">
        <v>512</v>
      </c>
      <c r="E134" s="2" t="s">
        <v>46</v>
      </c>
      <c r="F134" s="2" t="s">
        <v>38</v>
      </c>
      <c r="G134" s="2" t="s">
        <v>39</v>
      </c>
      <c r="H134" s="2" t="s">
        <v>157</v>
      </c>
      <c r="I134" s="4" t="s">
        <v>41</v>
      </c>
      <c r="J134" s="3"/>
      <c r="K134" s="3"/>
      <c r="L134" s="3"/>
      <c r="M134" s="3"/>
      <c r="N134" s="3"/>
      <c r="O134" s="3"/>
      <c r="P134" s="3"/>
      <c r="Q134" s="3"/>
      <c r="R134" s="3"/>
      <c r="S134" s="3"/>
      <c r="T134" s="3"/>
      <c r="U134" s="3">
        <v>804455445.544554</v>
      </c>
      <c r="V134" s="3">
        <v>91332000</v>
      </c>
      <c r="W134" s="3">
        <v>98767000</v>
      </c>
      <c r="X134" s="3">
        <v>76152000</v>
      </c>
      <c r="Y134" s="3">
        <v>118459000</v>
      </c>
      <c r="Z134" s="3">
        <v>112943000</v>
      </c>
      <c r="AA134" s="3">
        <v>113909000</v>
      </c>
      <c r="AB134" s="3">
        <v>122489000</v>
      </c>
      <c r="AC134" s="3">
        <v>141552000</v>
      </c>
      <c r="AD134" s="3">
        <v>136510000</v>
      </c>
      <c r="AE134" s="3">
        <v>131857000</v>
      </c>
      <c r="AF134" s="3">
        <v>171649000</v>
      </c>
      <c r="AG134" s="3">
        <v>183935000</v>
      </c>
      <c r="AH134" s="4" t="s">
        <v>363</v>
      </c>
    </row>
    <row r="135" spans="1:34" x14ac:dyDescent="0.25">
      <c r="A135" s="10" t="s">
        <v>45</v>
      </c>
      <c r="B135" s="2" t="s">
        <v>362</v>
      </c>
      <c r="C135" s="2" t="s">
        <v>216</v>
      </c>
      <c r="D135" s="2" t="s">
        <v>512</v>
      </c>
      <c r="E135" s="2" t="s">
        <v>46</v>
      </c>
      <c r="F135" s="2" t="s">
        <v>38</v>
      </c>
      <c r="G135" s="2" t="s">
        <v>39</v>
      </c>
      <c r="H135" s="2" t="s">
        <v>47</v>
      </c>
      <c r="I135" s="4" t="s">
        <v>48</v>
      </c>
      <c r="J135" s="3">
        <v>33.789252419999997</v>
      </c>
      <c r="K135" s="3">
        <v>1064.2844052</v>
      </c>
      <c r="L135" s="3">
        <v>97.697047669</v>
      </c>
      <c r="M135" s="3">
        <v>38.357990847000003</v>
      </c>
      <c r="N135" s="3">
        <v>53.351146866999997</v>
      </c>
      <c r="O135" s="3">
        <v>3871.7908747000001</v>
      </c>
      <c r="P135" s="3">
        <v>14741.176163</v>
      </c>
      <c r="Q135" s="3">
        <v>10663.723071</v>
      </c>
      <c r="R135" s="3">
        <v>14371.783234</v>
      </c>
      <c r="S135" s="3">
        <v>1917.8529802999999</v>
      </c>
      <c r="T135" s="3">
        <v>2100.5004095999998</v>
      </c>
      <c r="U135" s="3">
        <v>427.43490207000002</v>
      </c>
      <c r="V135" s="3">
        <v>743.87352597999995</v>
      </c>
      <c r="W135" s="3">
        <v>2289.1061370000002</v>
      </c>
      <c r="X135" s="3">
        <v>2570.6322808999998</v>
      </c>
      <c r="Y135" s="3">
        <v>20994.568488000001</v>
      </c>
      <c r="Z135" s="3">
        <v>39078.423311999999</v>
      </c>
      <c r="AA135" s="3">
        <v>15150.320782000001</v>
      </c>
      <c r="AB135" s="3">
        <v>22126.361905999998</v>
      </c>
      <c r="AC135" s="3">
        <v>21766.495393000001</v>
      </c>
      <c r="AD135" s="3">
        <v>50505.500568000003</v>
      </c>
      <c r="AE135" s="3">
        <v>35722.913290999997</v>
      </c>
      <c r="AF135" s="3">
        <v>19700.441477</v>
      </c>
      <c r="AG135" s="3">
        <v>3764.7725848</v>
      </c>
      <c r="AH135" s="4" t="s">
        <v>364</v>
      </c>
    </row>
    <row r="136" spans="1:34" x14ac:dyDescent="0.25">
      <c r="A136" s="10" t="s">
        <v>34</v>
      </c>
      <c r="B136" s="2" t="s">
        <v>362</v>
      </c>
      <c r="C136" s="2" t="s">
        <v>216</v>
      </c>
      <c r="D136" s="2" t="s">
        <v>512</v>
      </c>
      <c r="E136" s="2" t="s">
        <v>46</v>
      </c>
      <c r="F136" s="2" t="s">
        <v>38</v>
      </c>
      <c r="G136" s="2" t="s">
        <v>39</v>
      </c>
      <c r="H136" s="2" t="s">
        <v>365</v>
      </c>
      <c r="I136" s="4" t="s">
        <v>114</v>
      </c>
      <c r="J136" s="3">
        <v>2197670.4</v>
      </c>
      <c r="K136" s="3">
        <v>2190092.7999999998</v>
      </c>
      <c r="L136" s="3">
        <v>2213211.7999999998</v>
      </c>
      <c r="M136" s="3">
        <v>2296771.6</v>
      </c>
      <c r="N136" s="3">
        <v>2333265</v>
      </c>
      <c r="O136" s="3">
        <v>2334935.4</v>
      </c>
      <c r="P136" s="3">
        <v>2340794.6</v>
      </c>
      <c r="Q136" s="3">
        <v>2170609.4</v>
      </c>
      <c r="R136" s="3">
        <v>1952912.4</v>
      </c>
      <c r="S136" s="3">
        <v>2292796.7346047899</v>
      </c>
      <c r="T136" s="3">
        <v>2149260.1282403399</v>
      </c>
      <c r="U136" s="3">
        <v>2345468.2465078002</v>
      </c>
      <c r="V136" s="3">
        <v>1884973.7324999999</v>
      </c>
      <c r="W136" s="3">
        <v>1803730.4267</v>
      </c>
      <c r="X136" s="3">
        <v>1793091.2206999999</v>
      </c>
      <c r="Y136" s="3">
        <v>1515659.7598999999</v>
      </c>
      <c r="Z136" s="3">
        <v>1784449.5164999999</v>
      </c>
      <c r="AA136" s="3">
        <v>1827848.3806</v>
      </c>
      <c r="AB136" s="3">
        <v>1839574.1562000001</v>
      </c>
      <c r="AC136" s="3">
        <v>1722793.672</v>
      </c>
      <c r="AD136" s="3">
        <v>1480241.6440999999</v>
      </c>
      <c r="AE136" s="3">
        <v>1501300.7483999999</v>
      </c>
      <c r="AF136" s="3">
        <v>1556085.5872</v>
      </c>
      <c r="AG136" s="3">
        <v>1491051.2993000001</v>
      </c>
      <c r="AH136" s="4" t="s">
        <v>366</v>
      </c>
    </row>
    <row r="137" spans="1:34" x14ac:dyDescent="0.25">
      <c r="A137" s="10" t="s">
        <v>45</v>
      </c>
      <c r="B137" s="2" t="s">
        <v>362</v>
      </c>
      <c r="C137" s="2" t="s">
        <v>216</v>
      </c>
      <c r="D137" s="2" t="s">
        <v>512</v>
      </c>
      <c r="E137" s="2" t="s">
        <v>46</v>
      </c>
      <c r="F137" s="2" t="s">
        <v>38</v>
      </c>
      <c r="G137" s="2" t="s">
        <v>39</v>
      </c>
      <c r="H137" s="2" t="s">
        <v>69</v>
      </c>
      <c r="I137" s="4" t="s">
        <v>41</v>
      </c>
      <c r="J137" s="3">
        <v>4204448.4915704299</v>
      </c>
      <c r="K137" s="3">
        <v>4299929.5974943899</v>
      </c>
      <c r="L137" s="3">
        <v>4328818.00603629</v>
      </c>
      <c r="M137" s="3">
        <v>4417695.8020938998</v>
      </c>
      <c r="N137" s="3">
        <v>4294317.4094582796</v>
      </c>
      <c r="O137" s="3">
        <v>4437042.0935983201</v>
      </c>
      <c r="P137" s="3">
        <v>4539690.6296277698</v>
      </c>
      <c r="Q137" s="3">
        <v>4497930.8731021304</v>
      </c>
      <c r="R137" s="3">
        <v>4438278.78505095</v>
      </c>
      <c r="S137" s="3">
        <v>4121175.98097503</v>
      </c>
      <c r="T137" s="3">
        <v>19253104.6373365</v>
      </c>
      <c r="U137" s="3">
        <v>62978881.214280501</v>
      </c>
      <c r="V137" s="3"/>
      <c r="W137" s="3"/>
      <c r="X137" s="3"/>
      <c r="Y137" s="3"/>
      <c r="Z137" s="3"/>
      <c r="AA137" s="3"/>
      <c r="AB137" s="3"/>
      <c r="AC137" s="3"/>
      <c r="AD137" s="3"/>
      <c r="AE137" s="3"/>
      <c r="AF137" s="3"/>
      <c r="AG137" s="3"/>
      <c r="AH137" s="4" t="s">
        <v>367</v>
      </c>
    </row>
    <row r="138" spans="1:34" x14ac:dyDescent="0.25">
      <c r="A138" s="10" t="s">
        <v>34</v>
      </c>
      <c r="B138" s="2" t="s">
        <v>362</v>
      </c>
      <c r="C138" s="2" t="s">
        <v>216</v>
      </c>
      <c r="D138" s="2" t="s">
        <v>512</v>
      </c>
      <c r="E138" s="2" t="s">
        <v>46</v>
      </c>
      <c r="F138" s="2" t="s">
        <v>38</v>
      </c>
      <c r="G138" s="2" t="s">
        <v>39</v>
      </c>
      <c r="H138" s="2" t="s">
        <v>50</v>
      </c>
      <c r="I138" s="4" t="s">
        <v>48</v>
      </c>
      <c r="J138" s="3">
        <v>66368.210747999998</v>
      </c>
      <c r="K138" s="3">
        <v>1696113.7156</v>
      </c>
      <c r="L138" s="3">
        <v>97006.302951999998</v>
      </c>
      <c r="M138" s="3">
        <v>164769.64201000001</v>
      </c>
      <c r="N138" s="3">
        <v>158916.64885</v>
      </c>
      <c r="O138" s="3">
        <v>6496468.2090999996</v>
      </c>
      <c r="P138" s="3">
        <v>3271254.8237999999</v>
      </c>
      <c r="Q138" s="3">
        <v>2633110.2768999999</v>
      </c>
      <c r="R138" s="3">
        <v>5040916.2167999996</v>
      </c>
      <c r="S138" s="3">
        <v>999196.16836999997</v>
      </c>
      <c r="T138" s="3">
        <v>1450994.4578</v>
      </c>
      <c r="U138" s="3">
        <v>128343.18355</v>
      </c>
      <c r="V138" s="3">
        <v>135737.79326999999</v>
      </c>
      <c r="W138" s="3">
        <v>137330.54610000001</v>
      </c>
      <c r="X138" s="3">
        <v>139381.46176000001</v>
      </c>
      <c r="Y138" s="3">
        <v>593753.09391000005</v>
      </c>
      <c r="Z138" s="3">
        <v>845662.97796000005</v>
      </c>
      <c r="AA138" s="3">
        <v>311577.30132000003</v>
      </c>
      <c r="AB138" s="3">
        <v>426139.28938999999</v>
      </c>
      <c r="AC138" s="3">
        <v>334392.59898000001</v>
      </c>
      <c r="AD138" s="3">
        <v>575634.85953999998</v>
      </c>
      <c r="AE138" s="3">
        <v>357642.62134000001</v>
      </c>
      <c r="AF138" s="3">
        <v>168513.76861</v>
      </c>
      <c r="AG138" s="3">
        <v>23706.578917999999</v>
      </c>
      <c r="AH138" s="4" t="s">
        <v>368</v>
      </c>
    </row>
    <row r="139" spans="1:34" x14ac:dyDescent="0.25">
      <c r="A139" s="10" t="s">
        <v>45</v>
      </c>
      <c r="B139" s="2" t="s">
        <v>362</v>
      </c>
      <c r="C139" s="2" t="s">
        <v>216</v>
      </c>
      <c r="D139" s="2" t="s">
        <v>512</v>
      </c>
      <c r="E139" s="2" t="s">
        <v>46</v>
      </c>
      <c r="F139" s="2" t="s">
        <v>38</v>
      </c>
      <c r="G139" s="2" t="s">
        <v>39</v>
      </c>
      <c r="H139" s="2" t="s">
        <v>52</v>
      </c>
      <c r="I139" s="4" t="s">
        <v>48</v>
      </c>
      <c r="J139" s="3"/>
      <c r="K139" s="3"/>
      <c r="L139" s="3"/>
      <c r="M139" s="3"/>
      <c r="N139" s="3"/>
      <c r="O139" s="3"/>
      <c r="P139" s="3"/>
      <c r="Q139" s="3"/>
      <c r="R139" s="3"/>
      <c r="S139" s="3"/>
      <c r="T139" s="3"/>
      <c r="U139" s="3">
        <v>40670.414118000001</v>
      </c>
      <c r="V139" s="3">
        <v>12088.315311</v>
      </c>
      <c r="W139" s="3">
        <v>12048.111638</v>
      </c>
      <c r="X139" s="3">
        <v>20290.061217999999</v>
      </c>
      <c r="Y139" s="3">
        <v>21016.806489999999</v>
      </c>
      <c r="Z139" s="3">
        <v>20879.493988999999</v>
      </c>
      <c r="AA139" s="3">
        <v>14760.572991999999</v>
      </c>
      <c r="AB139" s="3">
        <v>19622.459432</v>
      </c>
      <c r="AC139" s="3">
        <v>24022.976179000001</v>
      </c>
      <c r="AD139" s="3">
        <v>10834.571329</v>
      </c>
      <c r="AE139" s="3">
        <v>20618.517569</v>
      </c>
      <c r="AF139" s="3">
        <v>147288.05731</v>
      </c>
      <c r="AG139" s="3">
        <v>134111.10484000001</v>
      </c>
      <c r="AH139" s="4" t="s">
        <v>369</v>
      </c>
    </row>
    <row r="140" spans="1:34" x14ac:dyDescent="0.25">
      <c r="A140" s="10" t="s">
        <v>34</v>
      </c>
      <c r="B140" s="2" t="s">
        <v>362</v>
      </c>
      <c r="C140" s="2" t="s">
        <v>216</v>
      </c>
      <c r="D140" s="2" t="s">
        <v>512</v>
      </c>
      <c r="E140" s="2" t="s">
        <v>46</v>
      </c>
      <c r="F140" s="2" t="s">
        <v>38</v>
      </c>
      <c r="G140" s="2" t="s">
        <v>39</v>
      </c>
      <c r="H140" s="2" t="s">
        <v>54</v>
      </c>
      <c r="I140" s="4" t="s">
        <v>48</v>
      </c>
      <c r="J140" s="3"/>
      <c r="K140" s="3"/>
      <c r="L140" s="3"/>
      <c r="M140" s="3"/>
      <c r="N140" s="3"/>
      <c r="O140" s="3"/>
      <c r="P140" s="3"/>
      <c r="Q140" s="3"/>
      <c r="R140" s="3"/>
      <c r="S140" s="3"/>
      <c r="T140" s="3"/>
      <c r="U140" s="3">
        <v>342022.02272000001</v>
      </c>
      <c r="V140" s="3">
        <v>110322.81669000001</v>
      </c>
      <c r="W140" s="3">
        <v>104810.38436</v>
      </c>
      <c r="X140" s="3">
        <v>163493.37677999999</v>
      </c>
      <c r="Y140" s="3">
        <v>182212.61950999999</v>
      </c>
      <c r="Z140" s="3">
        <v>183350.59001000001</v>
      </c>
      <c r="AA140" s="3">
        <v>130551.49501</v>
      </c>
      <c r="AB140" s="3">
        <v>170798.70256999999</v>
      </c>
      <c r="AC140" s="3">
        <v>214058.86582000001</v>
      </c>
      <c r="AD140" s="3">
        <v>96216.140671000001</v>
      </c>
      <c r="AE140" s="3">
        <v>183738.96843000001</v>
      </c>
      <c r="AF140" s="3">
        <v>1277658.0347</v>
      </c>
      <c r="AG140" s="3">
        <v>1183798.0932</v>
      </c>
      <c r="AH140" s="4" t="s">
        <v>370</v>
      </c>
    </row>
    <row r="141" spans="1:34" x14ac:dyDescent="0.25">
      <c r="A141" s="10" t="s">
        <v>34</v>
      </c>
      <c r="B141" s="2" t="s">
        <v>362</v>
      </c>
      <c r="C141" s="2" t="s">
        <v>216</v>
      </c>
      <c r="D141" s="2" t="s">
        <v>512</v>
      </c>
      <c r="E141" s="2" t="s">
        <v>46</v>
      </c>
      <c r="F141" s="2" t="s">
        <v>38</v>
      </c>
      <c r="G141" s="2" t="s">
        <v>39</v>
      </c>
      <c r="H141" s="2" t="s">
        <v>120</v>
      </c>
      <c r="I141" s="4" t="s">
        <v>48</v>
      </c>
      <c r="J141" s="3">
        <v>87078096</v>
      </c>
      <c r="K141" s="3">
        <v>118670202</v>
      </c>
      <c r="L141" s="3">
        <v>47484276</v>
      </c>
      <c r="M141" s="3">
        <v>89020386</v>
      </c>
      <c r="N141" s="3">
        <v>68164740</v>
      </c>
      <c r="O141" s="3">
        <v>71666784</v>
      </c>
      <c r="P141" s="3">
        <v>42615720</v>
      </c>
      <c r="Q141" s="3">
        <v>40738488</v>
      </c>
      <c r="R141" s="3">
        <v>42381360</v>
      </c>
      <c r="S141" s="3">
        <v>28273.9051759834</v>
      </c>
      <c r="T141" s="3">
        <v>31544.918219461699</v>
      </c>
      <c r="U141" s="3">
        <v>427575.36326396698</v>
      </c>
      <c r="V141" s="3">
        <v>345057.57971999998</v>
      </c>
      <c r="W141" s="3">
        <v>58176.52</v>
      </c>
      <c r="X141" s="3">
        <v>77613.808325999998</v>
      </c>
      <c r="Y141" s="3">
        <v>63799.071291</v>
      </c>
      <c r="Z141" s="3">
        <v>43847</v>
      </c>
      <c r="AA141" s="3">
        <v>19074.900000000001</v>
      </c>
      <c r="AB141" s="3">
        <v>12266</v>
      </c>
      <c r="AC141" s="3">
        <v>9483.7524783000008</v>
      </c>
      <c r="AD141" s="3">
        <v>15506.158174</v>
      </c>
      <c r="AE141" s="3">
        <v>21841.566522000001</v>
      </c>
      <c r="AF141" s="3">
        <v>35675.884542</v>
      </c>
      <c r="AG141" s="3">
        <v>32404.97925</v>
      </c>
      <c r="AH141" s="4" t="s">
        <v>371</v>
      </c>
    </row>
    <row r="142" spans="1:34" x14ac:dyDescent="0.25">
      <c r="A142" s="10" t="s">
        <v>34</v>
      </c>
      <c r="B142" s="2" t="s">
        <v>362</v>
      </c>
      <c r="C142" s="2" t="s">
        <v>216</v>
      </c>
      <c r="D142" s="2" t="s">
        <v>512</v>
      </c>
      <c r="E142" s="2" t="s">
        <v>46</v>
      </c>
      <c r="F142" s="2" t="s">
        <v>38</v>
      </c>
      <c r="G142" s="2" t="s">
        <v>39</v>
      </c>
      <c r="H142" s="2" t="s">
        <v>40</v>
      </c>
      <c r="I142" s="4" t="s">
        <v>41</v>
      </c>
      <c r="J142" s="3">
        <v>106308980530.283</v>
      </c>
      <c r="K142" s="3">
        <v>96925841556.053802</v>
      </c>
      <c r="L142" s="3">
        <v>90031300320.6772</v>
      </c>
      <c r="M142" s="3">
        <v>96214594914.998306</v>
      </c>
      <c r="N142" s="3">
        <v>116478868195.07001</v>
      </c>
      <c r="O142" s="3">
        <v>111137344661.201</v>
      </c>
      <c r="P142" s="3">
        <v>106283376517.188</v>
      </c>
      <c r="Q142" s="3">
        <v>102449067298.52299</v>
      </c>
      <c r="R142" s="3">
        <v>114115502445.24699</v>
      </c>
      <c r="S142" s="3">
        <v>111943053063.68201</v>
      </c>
      <c r="T142" s="3">
        <v>119950565872.82201</v>
      </c>
      <c r="U142" s="3">
        <v>144219966847.44101</v>
      </c>
      <c r="V142" s="3">
        <v>132175064970</v>
      </c>
      <c r="W142" s="3">
        <v>134913217530</v>
      </c>
      <c r="X142" s="3">
        <v>139304346490</v>
      </c>
      <c r="Y142" s="3">
        <v>134039157770</v>
      </c>
      <c r="Z142" s="3">
        <v>136599183570</v>
      </c>
      <c r="AA142" s="3">
        <v>132427548460</v>
      </c>
      <c r="AB142" s="3">
        <v>133218418760</v>
      </c>
      <c r="AC142" s="3">
        <v>140563850320</v>
      </c>
      <c r="AD142" s="3">
        <v>128880713290</v>
      </c>
      <c r="AE142" s="3">
        <v>124965142530</v>
      </c>
      <c r="AF142" s="3">
        <v>115414516080</v>
      </c>
      <c r="AG142" s="3">
        <v>118169079770</v>
      </c>
      <c r="AH142" s="4" t="s">
        <v>372</v>
      </c>
    </row>
    <row r="143" spans="1:34" x14ac:dyDescent="0.25">
      <c r="A143" s="10" t="s">
        <v>34</v>
      </c>
      <c r="B143" s="2" t="s">
        <v>362</v>
      </c>
      <c r="C143" s="2" t="s">
        <v>216</v>
      </c>
      <c r="D143" s="2" t="s">
        <v>512</v>
      </c>
      <c r="E143" s="2" t="s">
        <v>46</v>
      </c>
      <c r="F143" s="2" t="s">
        <v>38</v>
      </c>
      <c r="G143" s="2" t="s">
        <v>39</v>
      </c>
      <c r="H143" s="2" t="s">
        <v>173</v>
      </c>
      <c r="I143" s="4" t="s">
        <v>114</v>
      </c>
      <c r="J143" s="3">
        <v>74774.6324154006</v>
      </c>
      <c r="K143" s="3">
        <v>74774.6324154006</v>
      </c>
      <c r="L143" s="3">
        <v>74774.6324154006</v>
      </c>
      <c r="M143" s="3">
        <v>74774.6324154006</v>
      </c>
      <c r="N143" s="3">
        <v>74774.6324154006</v>
      </c>
      <c r="O143" s="3">
        <v>74774.6324154006</v>
      </c>
      <c r="P143" s="3">
        <v>74774.6324154006</v>
      </c>
      <c r="Q143" s="3">
        <v>74774.6324154006</v>
      </c>
      <c r="R143" s="3">
        <v>74774.6324154006</v>
      </c>
      <c r="S143" s="3">
        <v>87686.5966540636</v>
      </c>
      <c r="T143" s="3">
        <v>57470.633925471499</v>
      </c>
      <c r="U143" s="3">
        <v>79166.666666666701</v>
      </c>
      <c r="V143" s="3">
        <v>66222.222221999997</v>
      </c>
      <c r="W143" s="3">
        <v>77333.333333000002</v>
      </c>
      <c r="X143" s="3">
        <v>75777.777778000003</v>
      </c>
      <c r="Y143" s="3">
        <v>80555.555556000007</v>
      </c>
      <c r="Z143" s="3">
        <v>72461.022687000004</v>
      </c>
      <c r="AA143" s="3">
        <v>53523.418937000002</v>
      </c>
      <c r="AB143" s="3">
        <v>82051.231975999995</v>
      </c>
      <c r="AC143" s="3">
        <v>75567.815642999994</v>
      </c>
      <c r="AD143" s="3">
        <v>95061.293955000001</v>
      </c>
      <c r="AE143" s="3">
        <v>86492.831401999996</v>
      </c>
      <c r="AF143" s="3">
        <v>73764.294567999998</v>
      </c>
      <c r="AG143" s="3">
        <v>94019.138756</v>
      </c>
      <c r="AH143" s="4" t="s">
        <v>373</v>
      </c>
    </row>
    <row r="144" spans="1:34" x14ac:dyDescent="0.25">
      <c r="A144" s="10" t="s">
        <v>34</v>
      </c>
      <c r="B144" s="2" t="s">
        <v>362</v>
      </c>
      <c r="C144" s="2" t="s">
        <v>216</v>
      </c>
      <c r="D144" s="2" t="s">
        <v>512</v>
      </c>
      <c r="E144" s="2" t="s">
        <v>46</v>
      </c>
      <c r="F144" s="2" t="s">
        <v>38</v>
      </c>
      <c r="G144" s="2" t="s">
        <v>39</v>
      </c>
      <c r="H144" s="2" t="s">
        <v>374</v>
      </c>
      <c r="I144" s="4" t="s">
        <v>41</v>
      </c>
      <c r="J144" s="3">
        <v>35709079774.4636</v>
      </c>
      <c r="K144" s="3">
        <v>36520016675.041496</v>
      </c>
      <c r="L144" s="3">
        <v>36765370729.740402</v>
      </c>
      <c r="M144" s="3">
        <v>37520224622.221901</v>
      </c>
      <c r="N144" s="3">
        <v>36472351429.363602</v>
      </c>
      <c r="O144" s="3">
        <v>37684535891.121101</v>
      </c>
      <c r="P144" s="3">
        <v>38556346966.737</v>
      </c>
      <c r="Q144" s="3">
        <v>38201674414.528198</v>
      </c>
      <c r="R144" s="3">
        <v>37695039317.153603</v>
      </c>
      <c r="S144" s="3">
        <v>35001832502.952904</v>
      </c>
      <c r="T144" s="3">
        <v>12683016949.518801</v>
      </c>
      <c r="U144" s="3">
        <v>615170907.49639797</v>
      </c>
      <c r="V144" s="3">
        <v>54757586545</v>
      </c>
      <c r="W144" s="3">
        <v>61838577120</v>
      </c>
      <c r="X144" s="3">
        <v>61388284192</v>
      </c>
      <c r="Y144" s="3">
        <v>61471153594</v>
      </c>
      <c r="Z144" s="3">
        <v>52446943641</v>
      </c>
      <c r="AA144" s="3">
        <v>60691077623</v>
      </c>
      <c r="AB144" s="3">
        <v>58111176201</v>
      </c>
      <c r="AC144" s="3">
        <v>40723072578</v>
      </c>
      <c r="AD144" s="3">
        <v>60527347332</v>
      </c>
      <c r="AE144" s="3">
        <v>60054116766</v>
      </c>
      <c r="AF144" s="3">
        <v>61800406366</v>
      </c>
      <c r="AG144" s="3">
        <v>44106106788</v>
      </c>
      <c r="AH144" s="4" t="s">
        <v>375</v>
      </c>
    </row>
    <row r="145" spans="1:34" x14ac:dyDescent="0.25">
      <c r="A145" s="10" t="s">
        <v>169</v>
      </c>
      <c r="B145" s="2" t="s">
        <v>362</v>
      </c>
      <c r="C145" s="2" t="s">
        <v>216</v>
      </c>
      <c r="D145" s="2" t="s">
        <v>512</v>
      </c>
      <c r="E145" s="2" t="s">
        <v>46</v>
      </c>
      <c r="F145" s="2" t="s">
        <v>38</v>
      </c>
      <c r="G145" s="2" t="s">
        <v>39</v>
      </c>
      <c r="H145" s="2" t="s">
        <v>176</v>
      </c>
      <c r="I145" s="4" t="s">
        <v>41</v>
      </c>
      <c r="J145" s="3">
        <v>143728778040.875</v>
      </c>
      <c r="K145" s="3">
        <v>152069199631.34</v>
      </c>
      <c r="L145" s="3">
        <v>164523990429.60901</v>
      </c>
      <c r="M145" s="3">
        <v>160883199286.00299</v>
      </c>
      <c r="N145" s="3">
        <v>132785815434.422</v>
      </c>
      <c r="O145" s="3">
        <v>144134293534.99399</v>
      </c>
      <c r="P145" s="3">
        <v>148678220385.84799</v>
      </c>
      <c r="Q145" s="3">
        <v>151793175514.68201</v>
      </c>
      <c r="R145" s="3">
        <v>137565487942.07901</v>
      </c>
      <c r="S145" s="3">
        <v>119557802414.75301</v>
      </c>
      <c r="T145" s="3">
        <v>158221056310.25699</v>
      </c>
      <c r="U145" s="3">
        <v>139249339997.40601</v>
      </c>
      <c r="V145" s="3">
        <v>146820378860</v>
      </c>
      <c r="W145" s="3">
        <v>142118739540</v>
      </c>
      <c r="X145" s="3">
        <v>146433267340</v>
      </c>
      <c r="Y145" s="3">
        <v>143437445390</v>
      </c>
      <c r="Z145" s="3">
        <v>153054323960</v>
      </c>
      <c r="AA145" s="3">
        <v>158778619490</v>
      </c>
      <c r="AB145" s="3">
        <v>155593335440</v>
      </c>
      <c r="AC145" s="3">
        <v>159297296760</v>
      </c>
      <c r="AD145" s="3">
        <v>142839190010</v>
      </c>
      <c r="AE145" s="3">
        <v>143725956680</v>
      </c>
      <c r="AF145" s="3">
        <v>158208964050</v>
      </c>
      <c r="AG145" s="3">
        <v>164507945690</v>
      </c>
      <c r="AH145" s="4" t="s">
        <v>376</v>
      </c>
    </row>
    <row r="146" spans="1:34" x14ac:dyDescent="0.25">
      <c r="A146" s="10" t="s">
        <v>45</v>
      </c>
      <c r="B146" s="2" t="s">
        <v>362</v>
      </c>
      <c r="C146" s="2" t="s">
        <v>216</v>
      </c>
      <c r="D146" s="2" t="s">
        <v>512</v>
      </c>
      <c r="E146" s="2" t="s">
        <v>46</v>
      </c>
      <c r="F146" s="2" t="s">
        <v>38</v>
      </c>
      <c r="G146" s="2" t="s">
        <v>39</v>
      </c>
      <c r="H146" s="2" t="s">
        <v>501</v>
      </c>
      <c r="I146" s="4" t="s">
        <v>48</v>
      </c>
      <c r="J146" s="3"/>
      <c r="K146" s="3"/>
      <c r="L146" s="3"/>
      <c r="M146" s="3"/>
      <c r="N146" s="3"/>
      <c r="O146" s="3"/>
      <c r="P146" s="3"/>
      <c r="Q146" s="3"/>
      <c r="R146" s="3"/>
      <c r="S146" s="3"/>
      <c r="T146" s="3">
        <v>766.63223316999995</v>
      </c>
      <c r="U146" s="3">
        <v>61.484989833</v>
      </c>
      <c r="V146" s="3">
        <v>328.25360459000001</v>
      </c>
      <c r="W146" s="3">
        <v>4468.7944514999999</v>
      </c>
      <c r="X146" s="3">
        <v>4342.6786144999996</v>
      </c>
      <c r="Y146" s="3">
        <v>27420.843498999999</v>
      </c>
      <c r="Z146" s="3">
        <v>61164.998998000003</v>
      </c>
      <c r="AA146" s="3">
        <v>29937.535234999999</v>
      </c>
      <c r="AB146" s="3">
        <v>46018.258370000003</v>
      </c>
      <c r="AC146" s="3">
        <v>63570.095337999999</v>
      </c>
      <c r="AD146" s="3">
        <v>111645.3291</v>
      </c>
      <c r="AE146" s="3">
        <v>115886.89303000001</v>
      </c>
      <c r="AF146" s="3">
        <v>96607.193360999998</v>
      </c>
      <c r="AG146" s="3">
        <v>26184.983480999999</v>
      </c>
      <c r="AH146" s="4" t="s">
        <v>377</v>
      </c>
    </row>
    <row r="147" spans="1:34" x14ac:dyDescent="0.25">
      <c r="A147" s="10" t="s">
        <v>34</v>
      </c>
      <c r="B147" s="2" t="s">
        <v>362</v>
      </c>
      <c r="C147" s="2" t="s">
        <v>216</v>
      </c>
      <c r="D147" s="2" t="s">
        <v>512</v>
      </c>
      <c r="E147" s="2" t="s">
        <v>46</v>
      </c>
      <c r="F147" s="2" t="s">
        <v>38</v>
      </c>
      <c r="G147" s="2" t="s">
        <v>39</v>
      </c>
      <c r="H147" s="2" t="s">
        <v>124</v>
      </c>
      <c r="I147" s="4" t="s">
        <v>48</v>
      </c>
      <c r="J147" s="3">
        <v>160440</v>
      </c>
      <c r="K147" s="3"/>
      <c r="L147" s="3"/>
      <c r="M147" s="3"/>
      <c r="N147" s="3"/>
      <c r="O147" s="3"/>
      <c r="P147" s="3"/>
      <c r="Q147" s="3"/>
      <c r="R147" s="3"/>
      <c r="S147" s="3"/>
      <c r="T147" s="3"/>
      <c r="U147" s="3"/>
      <c r="V147" s="3"/>
      <c r="W147" s="3"/>
      <c r="X147" s="3"/>
      <c r="Y147" s="3"/>
      <c r="Z147" s="3"/>
      <c r="AA147" s="3"/>
      <c r="AB147" s="3"/>
      <c r="AC147" s="3"/>
      <c r="AD147" s="3"/>
      <c r="AE147" s="3"/>
      <c r="AF147" s="3"/>
      <c r="AG147" s="3"/>
      <c r="AH147" s="4" t="s">
        <v>378</v>
      </c>
    </row>
    <row r="148" spans="1:34" x14ac:dyDescent="0.25">
      <c r="A148" s="19" t="s">
        <v>34</v>
      </c>
      <c r="B148" s="20" t="s">
        <v>379</v>
      </c>
      <c r="C148" s="20" t="s">
        <v>216</v>
      </c>
      <c r="D148" s="20" t="s">
        <v>512</v>
      </c>
      <c r="E148" s="20" t="s">
        <v>380</v>
      </c>
      <c r="F148" s="20" t="s">
        <v>38</v>
      </c>
      <c r="G148" s="20" t="s">
        <v>333</v>
      </c>
      <c r="H148" s="20" t="s">
        <v>40</v>
      </c>
      <c r="I148" s="21" t="s">
        <v>41</v>
      </c>
      <c r="J148" s="22">
        <v>49091905333</v>
      </c>
      <c r="K148" s="22">
        <v>44758911375</v>
      </c>
      <c r="L148" s="22">
        <v>41575114824</v>
      </c>
      <c r="M148" s="22">
        <v>44430468260</v>
      </c>
      <c r="N148" s="22">
        <v>53788208129</v>
      </c>
      <c r="O148" s="22">
        <v>51321572042</v>
      </c>
      <c r="P148" s="22">
        <v>49080081780</v>
      </c>
      <c r="Q148" s="22">
        <v>47309454838</v>
      </c>
      <c r="R148" s="22">
        <v>52696840992</v>
      </c>
      <c r="S148" s="22">
        <v>51693636194</v>
      </c>
      <c r="T148" s="22">
        <v>55391386457</v>
      </c>
      <c r="U148" s="22">
        <v>47504920153</v>
      </c>
      <c r="V148" s="22">
        <v>63857733137</v>
      </c>
      <c r="W148" s="22">
        <v>63807073761</v>
      </c>
      <c r="X148" s="22">
        <v>64918925163</v>
      </c>
      <c r="Y148" s="22">
        <v>60055412226</v>
      </c>
      <c r="Z148" s="22">
        <v>62739530004</v>
      </c>
      <c r="AA148" s="22">
        <v>62524805825</v>
      </c>
      <c r="AB148" s="22">
        <v>64317853769</v>
      </c>
      <c r="AC148" s="22">
        <v>57120038655</v>
      </c>
      <c r="AD148" s="22">
        <v>52212630379</v>
      </c>
      <c r="AE148" s="22">
        <v>51448632638</v>
      </c>
      <c r="AF148" s="22">
        <v>51223193974</v>
      </c>
      <c r="AG148" s="3">
        <v>50381497558</v>
      </c>
      <c r="AH148" s="21" t="s">
        <v>381</v>
      </c>
    </row>
    <row r="149" spans="1:34" x14ac:dyDescent="0.25">
      <c r="A149" s="19" t="s">
        <v>34</v>
      </c>
      <c r="B149" s="20" t="s">
        <v>379</v>
      </c>
      <c r="C149" s="20" t="s">
        <v>216</v>
      </c>
      <c r="D149" s="20" t="s">
        <v>512</v>
      </c>
      <c r="E149" s="20" t="s">
        <v>380</v>
      </c>
      <c r="F149" s="20" t="s">
        <v>38</v>
      </c>
      <c r="G149" s="20" t="s">
        <v>333</v>
      </c>
      <c r="H149" s="20" t="s">
        <v>382</v>
      </c>
      <c r="I149" s="21" t="s">
        <v>41</v>
      </c>
      <c r="J149" s="22">
        <v>38767828.265000001</v>
      </c>
      <c r="K149" s="22">
        <v>39648227.946999997</v>
      </c>
      <c r="L149" s="22">
        <v>39914598.402999997</v>
      </c>
      <c r="M149" s="22">
        <v>40734111.149999999</v>
      </c>
      <c r="N149" s="22">
        <v>39596479.818999998</v>
      </c>
      <c r="O149" s="22">
        <v>40912496.902999997</v>
      </c>
      <c r="P149" s="22">
        <v>41858985.086000003</v>
      </c>
      <c r="Q149" s="22">
        <v>41473932.189999998</v>
      </c>
      <c r="R149" s="22">
        <v>40923900.024999999</v>
      </c>
      <c r="S149" s="22">
        <v>38000000</v>
      </c>
      <c r="T149" s="22"/>
      <c r="U149" s="22"/>
      <c r="V149" s="22"/>
      <c r="W149" s="22"/>
      <c r="X149" s="22"/>
      <c r="Y149" s="22"/>
      <c r="Z149" s="22"/>
      <c r="AA149" s="22"/>
      <c r="AB149" s="22"/>
      <c r="AC149" s="22"/>
      <c r="AD149" s="22"/>
      <c r="AE149" s="22"/>
      <c r="AF149" s="22"/>
      <c r="AG149" s="3"/>
      <c r="AH149" s="21" t="s">
        <v>383</v>
      </c>
    </row>
    <row r="150" spans="1:34" x14ac:dyDescent="0.25">
      <c r="A150" s="19" t="s">
        <v>169</v>
      </c>
      <c r="B150" s="20" t="s">
        <v>379</v>
      </c>
      <c r="C150" s="20" t="s">
        <v>216</v>
      </c>
      <c r="D150" s="20" t="s">
        <v>512</v>
      </c>
      <c r="E150" s="20" t="s">
        <v>380</v>
      </c>
      <c r="F150" s="20" t="s">
        <v>38</v>
      </c>
      <c r="G150" s="20" t="s">
        <v>333</v>
      </c>
      <c r="H150" s="20" t="s">
        <v>176</v>
      </c>
      <c r="I150" s="21" t="s">
        <v>41</v>
      </c>
      <c r="J150" s="22">
        <v>15261580901</v>
      </c>
      <c r="K150" s="22">
        <v>15358293655</v>
      </c>
      <c r="L150" s="22">
        <v>16615646340</v>
      </c>
      <c r="M150" s="22">
        <v>15730046706</v>
      </c>
      <c r="N150" s="22">
        <v>13526411873</v>
      </c>
      <c r="O150" s="22">
        <v>14370652027</v>
      </c>
      <c r="P150" s="22">
        <v>16165325431</v>
      </c>
      <c r="Q150" s="22">
        <v>17078913343</v>
      </c>
      <c r="R150" s="22">
        <v>15816839242</v>
      </c>
      <c r="S150" s="22">
        <v>22550636726</v>
      </c>
      <c r="T150" s="22">
        <v>25154714105</v>
      </c>
      <c r="U150" s="22">
        <v>33390576347</v>
      </c>
      <c r="V150" s="22">
        <v>52108972569</v>
      </c>
      <c r="W150" s="22">
        <v>49942906949</v>
      </c>
      <c r="X150" s="22">
        <v>53343034583</v>
      </c>
      <c r="Y150" s="22">
        <v>49315360161</v>
      </c>
      <c r="Z150" s="22">
        <v>55746663196</v>
      </c>
      <c r="AA150" s="22">
        <v>54438744268</v>
      </c>
      <c r="AB150" s="22">
        <v>55370879714</v>
      </c>
      <c r="AC150" s="22">
        <v>59717635419</v>
      </c>
      <c r="AD150" s="22">
        <v>52182860617</v>
      </c>
      <c r="AE150" s="22">
        <v>50184852656</v>
      </c>
      <c r="AF150" s="22">
        <v>53741552806</v>
      </c>
      <c r="AG150" s="3">
        <v>57530706328</v>
      </c>
      <c r="AH150" s="21" t="s">
        <v>384</v>
      </c>
    </row>
    <row r="151" spans="1:34" x14ac:dyDescent="0.25">
      <c r="A151" s="10" t="s">
        <v>34</v>
      </c>
      <c r="B151" s="2" t="s">
        <v>514</v>
      </c>
      <c r="C151" s="2" t="s">
        <v>216</v>
      </c>
      <c r="D151" s="2" t="s">
        <v>237</v>
      </c>
      <c r="E151" s="2" t="s">
        <v>500</v>
      </c>
      <c r="F151" s="2" t="s">
        <v>508</v>
      </c>
      <c r="G151" s="2" t="s">
        <v>39</v>
      </c>
      <c r="H151" s="2" t="s">
        <v>40</v>
      </c>
      <c r="I151" s="4" t="s">
        <v>41</v>
      </c>
      <c r="J151" s="3">
        <v>11543242955.1322</v>
      </c>
      <c r="K151" s="3">
        <v>11126496731</v>
      </c>
      <c r="L151" s="3">
        <v>9364636485.4707508</v>
      </c>
      <c r="M151" s="3">
        <v>8319160705.9485302</v>
      </c>
      <c r="N151" s="3">
        <v>10438651150.863899</v>
      </c>
      <c r="O151" s="3">
        <v>9684062487.1944695</v>
      </c>
      <c r="P151" s="3">
        <v>8811274724.4096909</v>
      </c>
      <c r="Q151" s="3">
        <v>10418196498.5933</v>
      </c>
      <c r="R151" s="3">
        <v>16554431911.4786</v>
      </c>
      <c r="S151" s="3">
        <v>15379708936.7089</v>
      </c>
      <c r="T151" s="3">
        <v>14708854647.7495</v>
      </c>
      <c r="U151" s="3">
        <v>16325159492.639799</v>
      </c>
      <c r="V151" s="3">
        <v>16089669185.6423</v>
      </c>
      <c r="W151" s="3">
        <v>16862590140.193501</v>
      </c>
      <c r="X151" s="3">
        <v>18800655161.956299</v>
      </c>
      <c r="Y151" s="3">
        <v>20359963870.220501</v>
      </c>
      <c r="Z151" s="3">
        <v>19204978079.156799</v>
      </c>
      <c r="AA151" s="3">
        <v>17294348804.8032</v>
      </c>
      <c r="AB151" s="3">
        <v>16103191412.026699</v>
      </c>
      <c r="AC151" s="3">
        <v>16765482365.204599</v>
      </c>
      <c r="AD151" s="3">
        <v>16504905512.054001</v>
      </c>
      <c r="AE151" s="3">
        <v>14557999102.5224</v>
      </c>
      <c r="AF151" s="3">
        <v>15193854411.464899</v>
      </c>
      <c r="AG151" s="3">
        <v>15413641125.401501</v>
      </c>
      <c r="AH151" s="4" t="s">
        <v>507</v>
      </c>
    </row>
    <row r="152" spans="1:34" x14ac:dyDescent="0.25">
      <c r="A152" s="10" t="s">
        <v>45</v>
      </c>
      <c r="B152" s="2" t="s">
        <v>236</v>
      </c>
      <c r="C152" s="2" t="s">
        <v>216</v>
      </c>
      <c r="D152" s="2" t="s">
        <v>237</v>
      </c>
      <c r="E152" s="2" t="s">
        <v>238</v>
      </c>
      <c r="F152" s="2" t="s">
        <v>38</v>
      </c>
      <c r="G152" s="2" t="s">
        <v>39</v>
      </c>
      <c r="H152" s="2" t="s">
        <v>52</v>
      </c>
      <c r="I152" s="4" t="s">
        <v>48</v>
      </c>
      <c r="J152" s="3">
        <v>124424.272933464</v>
      </c>
      <c r="K152" s="3">
        <v>287587.49808992702</v>
      </c>
      <c r="L152" s="3">
        <v>362552.74342514499</v>
      </c>
      <c r="M152" s="3">
        <v>2138146.6456645601</v>
      </c>
      <c r="N152" s="3">
        <v>3688142.5327809602</v>
      </c>
      <c r="O152" s="3">
        <v>3441204</v>
      </c>
      <c r="P152" s="3">
        <v>3394876.3467131299</v>
      </c>
      <c r="Q152" s="3">
        <v>2664821.5508565698</v>
      </c>
      <c r="R152" s="3">
        <v>2621319.2064052699</v>
      </c>
      <c r="S152" s="3">
        <v>2536049.4195983098</v>
      </c>
      <c r="T152" s="3">
        <v>6145316.9510635501</v>
      </c>
      <c r="U152" s="3">
        <v>5289710.65783225</v>
      </c>
      <c r="V152" s="3">
        <v>6992817.3644042304</v>
      </c>
      <c r="W152" s="3">
        <v>14576205.3177313</v>
      </c>
      <c r="X152" s="3">
        <v>8092561.1741323704</v>
      </c>
      <c r="Y152" s="3">
        <v>919782.74461312604</v>
      </c>
      <c r="Z152" s="3">
        <v>506996.28128916101</v>
      </c>
      <c r="AA152" s="3">
        <v>584918.38096200605</v>
      </c>
      <c r="AB152" s="3">
        <v>248301.58851899501</v>
      </c>
      <c r="AC152" s="3">
        <v>463426.74283300998</v>
      </c>
      <c r="AD152" s="3">
        <v>664923.44946854305</v>
      </c>
      <c r="AE152" s="3">
        <v>337760.44830408401</v>
      </c>
      <c r="AF152" s="3">
        <v>457841.29595565802</v>
      </c>
      <c r="AG152" s="3">
        <v>471456.88186897303</v>
      </c>
      <c r="AH152" s="4" t="s">
        <v>239</v>
      </c>
    </row>
    <row r="153" spans="1:34" x14ac:dyDescent="0.25">
      <c r="A153" s="10" t="s">
        <v>34</v>
      </c>
      <c r="B153" s="2" t="s">
        <v>236</v>
      </c>
      <c r="C153" s="2" t="s">
        <v>216</v>
      </c>
      <c r="D153" s="2" t="s">
        <v>237</v>
      </c>
      <c r="E153" s="2" t="s">
        <v>238</v>
      </c>
      <c r="F153" s="2" t="s">
        <v>38</v>
      </c>
      <c r="G153" s="2" t="s">
        <v>39</v>
      </c>
      <c r="H153" s="2" t="s">
        <v>54</v>
      </c>
      <c r="I153" s="4" t="s">
        <v>48</v>
      </c>
      <c r="J153" s="3">
        <v>31927575.727066498</v>
      </c>
      <c r="K153" s="3">
        <v>54776412.501910098</v>
      </c>
      <c r="L153" s="3">
        <v>58900447.256574899</v>
      </c>
      <c r="M153" s="3">
        <v>57835853.354335397</v>
      </c>
      <c r="N153" s="3">
        <v>64981857.467219003</v>
      </c>
      <c r="O153" s="3">
        <v>56930796</v>
      </c>
      <c r="P153" s="3">
        <v>56061123.653286897</v>
      </c>
      <c r="Q153" s="3">
        <v>43926178.449143402</v>
      </c>
      <c r="R153" s="3">
        <v>38988680.793594703</v>
      </c>
      <c r="S153" s="3">
        <v>37080950.580401704</v>
      </c>
      <c r="T153" s="3">
        <v>56588683.048936397</v>
      </c>
      <c r="U153" s="3">
        <v>44484364.814076297</v>
      </c>
      <c r="V153" s="3">
        <v>63819257.555289403</v>
      </c>
      <c r="W153" s="3">
        <v>126803081.4928</v>
      </c>
      <c r="X153" s="3">
        <v>65208287.887353703</v>
      </c>
      <c r="Y153" s="3">
        <v>7974381.0438064002</v>
      </c>
      <c r="Z153" s="3">
        <v>4452122.6116772201</v>
      </c>
      <c r="AA153" s="3">
        <v>5173374.3084191</v>
      </c>
      <c r="AB153" s="3">
        <v>2161277.9636798198</v>
      </c>
      <c r="AC153" s="3">
        <v>4129405.2086010301</v>
      </c>
      <c r="AD153" s="3">
        <v>5904836.12226546</v>
      </c>
      <c r="AE153" s="3">
        <v>3009903.8953234102</v>
      </c>
      <c r="AF153" s="3">
        <v>3971568.5105573698</v>
      </c>
      <c r="AG153" s="3">
        <v>4161547.68426853</v>
      </c>
      <c r="AH153" s="4" t="s">
        <v>240</v>
      </c>
    </row>
    <row r="154" spans="1:34" x14ac:dyDescent="0.25">
      <c r="A154" s="10" t="s">
        <v>34</v>
      </c>
      <c r="B154" s="2" t="s">
        <v>236</v>
      </c>
      <c r="C154" s="2" t="s">
        <v>216</v>
      </c>
      <c r="D154" s="2" t="s">
        <v>237</v>
      </c>
      <c r="E154" s="2" t="s">
        <v>238</v>
      </c>
      <c r="F154" s="2" t="s">
        <v>38</v>
      </c>
      <c r="G154" s="2" t="s">
        <v>39</v>
      </c>
      <c r="H154" s="2" t="s">
        <v>40</v>
      </c>
      <c r="I154" s="4" t="s">
        <v>41</v>
      </c>
      <c r="J154" s="3">
        <v>2509308178.47053</v>
      </c>
      <c r="K154" s="3">
        <v>2180232461.0939202</v>
      </c>
      <c r="L154" s="3">
        <v>1795592351.5362799</v>
      </c>
      <c r="M154" s="3">
        <v>1642465665.20452</v>
      </c>
      <c r="N154" s="3">
        <v>1646269116.1240699</v>
      </c>
      <c r="O154" s="3">
        <v>1501163392.90486</v>
      </c>
      <c r="P154" s="3">
        <v>1750277059.38889</v>
      </c>
      <c r="Q154" s="3">
        <v>1463617136.5567601</v>
      </c>
      <c r="R154" s="3">
        <v>1380385995.0443001</v>
      </c>
      <c r="S154" s="3">
        <v>1454823590.34777</v>
      </c>
      <c r="T154" s="3">
        <v>1442869427.05144</v>
      </c>
      <c r="U154" s="3">
        <v>1559138208.56968</v>
      </c>
      <c r="V154" s="3">
        <v>5565863943.1196499</v>
      </c>
      <c r="W154" s="3">
        <v>5266061019.2784204</v>
      </c>
      <c r="X154" s="3">
        <v>5191869834.0454302</v>
      </c>
      <c r="Y154" s="3">
        <v>5830819481.5257502</v>
      </c>
      <c r="Z154" s="3">
        <v>5971342666.7092199</v>
      </c>
      <c r="AA154" s="3">
        <v>6229108716.82199</v>
      </c>
      <c r="AB154" s="3">
        <v>3888264759.76717</v>
      </c>
      <c r="AC154" s="3">
        <v>3024735118.05968</v>
      </c>
      <c r="AD154" s="3">
        <v>11767194027.5893</v>
      </c>
      <c r="AE154" s="3">
        <v>25046235180.462399</v>
      </c>
      <c r="AF154" s="3">
        <v>26210225025.305401</v>
      </c>
      <c r="AG154" s="3">
        <v>26589890622.1339</v>
      </c>
      <c r="AH154" s="4" t="s">
        <v>241</v>
      </c>
    </row>
    <row r="155" spans="1:34" x14ac:dyDescent="0.25">
      <c r="A155" s="10" t="s">
        <v>34</v>
      </c>
      <c r="B155" s="2" t="s">
        <v>242</v>
      </c>
      <c r="C155" s="2" t="s">
        <v>216</v>
      </c>
      <c r="D155" s="2" t="s">
        <v>237</v>
      </c>
      <c r="E155" s="2" t="s">
        <v>243</v>
      </c>
      <c r="F155" s="2" t="s">
        <v>38</v>
      </c>
      <c r="G155" s="2" t="s">
        <v>39</v>
      </c>
      <c r="H155" s="2" t="s">
        <v>40</v>
      </c>
      <c r="I155" s="4" t="s">
        <v>41</v>
      </c>
      <c r="J155" s="3">
        <v>2087839947.2634699</v>
      </c>
      <c r="K155" s="3">
        <v>1599079400.4751999</v>
      </c>
      <c r="L155" s="3">
        <v>1637901958.1498301</v>
      </c>
      <c r="M155" s="3">
        <v>2609798917.7462602</v>
      </c>
      <c r="N155" s="3">
        <v>2395177774.5060301</v>
      </c>
      <c r="O155" s="3">
        <v>2356676884.6599998</v>
      </c>
      <c r="P155" s="3">
        <v>2177219314.8778501</v>
      </c>
      <c r="Q155" s="3">
        <v>1857095905.3134501</v>
      </c>
      <c r="R155" s="3">
        <v>1525590518.01842</v>
      </c>
      <c r="S155" s="3">
        <v>1458360493.7103601</v>
      </c>
      <c r="T155" s="3">
        <v>1443248713.29849</v>
      </c>
      <c r="U155" s="3">
        <v>1428568057.69401</v>
      </c>
      <c r="V155" s="3">
        <v>1797974038.63323</v>
      </c>
      <c r="W155" s="3">
        <v>1924799221.33567</v>
      </c>
      <c r="X155" s="3">
        <v>2474905001.0742402</v>
      </c>
      <c r="Y155" s="3">
        <v>2529156164.5676398</v>
      </c>
      <c r="Z155" s="3">
        <v>2615656684.37463</v>
      </c>
      <c r="AA155" s="3">
        <v>2270677992.6638298</v>
      </c>
      <c r="AB155" s="3">
        <v>2079731992.3178101</v>
      </c>
      <c r="AC155" s="3">
        <v>2066494242.8352001</v>
      </c>
      <c r="AD155" s="3">
        <v>2426749516.8021998</v>
      </c>
      <c r="AE155" s="3">
        <v>2592121108.73557</v>
      </c>
      <c r="AF155" s="3">
        <v>2479431698.76017</v>
      </c>
      <c r="AG155" s="3">
        <v>2117569172.39292</v>
      </c>
      <c r="AH155" s="4" t="s">
        <v>244</v>
      </c>
    </row>
    <row r="156" spans="1:34" x14ac:dyDescent="0.25">
      <c r="A156" s="10" t="s">
        <v>34</v>
      </c>
      <c r="B156" s="2" t="s">
        <v>245</v>
      </c>
      <c r="C156" s="2" t="s">
        <v>216</v>
      </c>
      <c r="D156" s="2" t="s">
        <v>237</v>
      </c>
      <c r="E156" s="2" t="s">
        <v>246</v>
      </c>
      <c r="F156" s="2" t="s">
        <v>247</v>
      </c>
      <c r="G156" s="2" t="s">
        <v>39</v>
      </c>
      <c r="H156" s="2" t="s">
        <v>40</v>
      </c>
      <c r="I156" s="4" t="s">
        <v>41</v>
      </c>
      <c r="J156" s="3">
        <v>53995524171.574699</v>
      </c>
      <c r="K156" s="3">
        <v>42462721715.312103</v>
      </c>
      <c r="L156" s="3">
        <v>38269952607.186798</v>
      </c>
      <c r="M156" s="3">
        <v>40992414732.164803</v>
      </c>
      <c r="N156" s="3">
        <v>52265166672.454597</v>
      </c>
      <c r="O156" s="3">
        <v>42289023088.853996</v>
      </c>
      <c r="P156" s="3">
        <v>48228516730.323196</v>
      </c>
      <c r="Q156" s="3">
        <v>43801726791.201103</v>
      </c>
      <c r="R156" s="3">
        <v>40640501555.285896</v>
      </c>
      <c r="S156" s="3">
        <v>40657708925.900497</v>
      </c>
      <c r="T156" s="3">
        <v>39483084122.457001</v>
      </c>
      <c r="U156" s="3">
        <v>41498189314.527199</v>
      </c>
      <c r="V156" s="3">
        <v>39176895791.392899</v>
      </c>
      <c r="W156" s="3">
        <v>38039542977.341904</v>
      </c>
      <c r="X156" s="3">
        <v>41652050105.736801</v>
      </c>
      <c r="Y156" s="3">
        <v>43547561579.661903</v>
      </c>
      <c r="Z156" s="3">
        <v>40336820784.685501</v>
      </c>
      <c r="AA156" s="3">
        <v>36823550501.610802</v>
      </c>
      <c r="AB156" s="3">
        <v>35320043564.666603</v>
      </c>
      <c r="AC156" s="3">
        <v>38472423094.824203</v>
      </c>
      <c r="AD156" s="3">
        <v>36276702148.8339</v>
      </c>
      <c r="AE156" s="3">
        <v>35354202764.505501</v>
      </c>
      <c r="AF156" s="3">
        <v>34869539055.207199</v>
      </c>
      <c r="AG156" s="3">
        <v>33639550125.263599</v>
      </c>
      <c r="AH156" s="4" t="s">
        <v>248</v>
      </c>
    </row>
    <row r="157" spans="1:34" x14ac:dyDescent="0.25">
      <c r="A157" s="10" t="s">
        <v>34</v>
      </c>
      <c r="B157" s="2" t="s">
        <v>245</v>
      </c>
      <c r="C157" s="2" t="s">
        <v>216</v>
      </c>
      <c r="D157" s="2" t="s">
        <v>237</v>
      </c>
      <c r="E157" s="2" t="s">
        <v>246</v>
      </c>
      <c r="F157" s="2" t="s">
        <v>38</v>
      </c>
      <c r="G157" s="2" t="s">
        <v>39</v>
      </c>
      <c r="H157" s="2" t="s">
        <v>40</v>
      </c>
      <c r="I157" s="4" t="s">
        <v>41</v>
      </c>
      <c r="J157" s="3">
        <v>18541866784.050098</v>
      </c>
      <c r="K157" s="3">
        <v>21941523581.958199</v>
      </c>
      <c r="L157" s="3">
        <v>20443049146.405201</v>
      </c>
      <c r="M157" s="3">
        <v>13580985662.5261</v>
      </c>
      <c r="N157" s="3">
        <v>16055813349.1332</v>
      </c>
      <c r="O157" s="3">
        <v>14171890956.4853</v>
      </c>
      <c r="P157" s="3">
        <v>15370035900.562599</v>
      </c>
      <c r="Q157" s="3">
        <v>15007554495.645399</v>
      </c>
      <c r="R157" s="3">
        <v>16301806549.834101</v>
      </c>
      <c r="S157" s="3">
        <v>15492526538.7381</v>
      </c>
      <c r="T157" s="3">
        <v>16091819922.4459</v>
      </c>
      <c r="U157" s="3">
        <v>15556197650.125</v>
      </c>
      <c r="V157" s="3">
        <v>14436773145.7033</v>
      </c>
      <c r="W157" s="3">
        <v>14130433838.4604</v>
      </c>
      <c r="X157" s="3">
        <v>14688504325.812901</v>
      </c>
      <c r="Y157" s="3">
        <v>14159487038.070801</v>
      </c>
      <c r="Z157" s="3">
        <v>14236698356.209101</v>
      </c>
      <c r="AA157" s="3">
        <v>15274801096.157499</v>
      </c>
      <c r="AB157" s="3">
        <v>14878190300.3997</v>
      </c>
      <c r="AC157" s="3">
        <v>14328911648.190201</v>
      </c>
      <c r="AD157" s="3">
        <v>13613472896.9575</v>
      </c>
      <c r="AE157" s="3">
        <v>14198659986.996599</v>
      </c>
      <c r="AF157" s="3">
        <v>14362365672.2626</v>
      </c>
      <c r="AG157" s="3">
        <v>13143403508.365299</v>
      </c>
      <c r="AH157" s="4" t="s">
        <v>249</v>
      </c>
    </row>
    <row r="158" spans="1:34" x14ac:dyDescent="0.25">
      <c r="A158" s="10" t="s">
        <v>34</v>
      </c>
      <c r="B158" s="2" t="s">
        <v>245</v>
      </c>
      <c r="C158" s="2" t="s">
        <v>216</v>
      </c>
      <c r="D158" s="2" t="s">
        <v>237</v>
      </c>
      <c r="E158" s="2" t="s">
        <v>246</v>
      </c>
      <c r="F158" s="2" t="s">
        <v>250</v>
      </c>
      <c r="G158" s="2" t="s">
        <v>39</v>
      </c>
      <c r="H158" s="2" t="s">
        <v>40</v>
      </c>
      <c r="I158" s="4" t="s">
        <v>41</v>
      </c>
      <c r="J158" s="3">
        <v>2205089126.4015598</v>
      </c>
      <c r="K158" s="3">
        <v>718219410.57475805</v>
      </c>
      <c r="L158" s="3">
        <v>814686757.39266896</v>
      </c>
      <c r="M158" s="3">
        <v>1449957185.2920799</v>
      </c>
      <c r="N158" s="3">
        <v>1786647808.06077</v>
      </c>
      <c r="O158" s="3">
        <v>1484420574.53246</v>
      </c>
      <c r="P158" s="3">
        <v>1653486896.2597401</v>
      </c>
      <c r="Q158" s="3">
        <v>1502507537.50964</v>
      </c>
      <c r="R158" s="3">
        <v>1367884054.0785201</v>
      </c>
      <c r="S158" s="3">
        <v>1097851470.5044401</v>
      </c>
      <c r="T158" s="3">
        <v>1235728319.7328401</v>
      </c>
      <c r="U158" s="3">
        <v>1322589875.74332</v>
      </c>
      <c r="V158" s="3">
        <v>767792818.03114402</v>
      </c>
      <c r="W158" s="3">
        <v>785297972.37924695</v>
      </c>
      <c r="X158" s="3">
        <v>849925993.19747102</v>
      </c>
      <c r="Y158" s="3">
        <v>861709632.88192594</v>
      </c>
      <c r="Z158" s="3">
        <v>855652182.81832004</v>
      </c>
      <c r="AA158" s="3">
        <v>789684304.43833899</v>
      </c>
      <c r="AB158" s="3">
        <v>756085265.90488696</v>
      </c>
      <c r="AC158" s="3">
        <v>764447177.00563896</v>
      </c>
      <c r="AD158" s="3">
        <v>734789973.77915096</v>
      </c>
      <c r="AE158" s="3">
        <v>757914320.59608495</v>
      </c>
      <c r="AF158" s="3">
        <v>727964187.47141004</v>
      </c>
      <c r="AG158" s="3">
        <v>679336504.92235601</v>
      </c>
      <c r="AH158" s="4" t="s">
        <v>251</v>
      </c>
    </row>
    <row r="159" spans="1:34" x14ac:dyDescent="0.25">
      <c r="A159" s="10" t="s">
        <v>34</v>
      </c>
      <c r="B159" s="2" t="s">
        <v>242</v>
      </c>
      <c r="C159" s="2" t="s">
        <v>216</v>
      </c>
      <c r="D159" s="2" t="s">
        <v>237</v>
      </c>
      <c r="E159" s="2" t="s">
        <v>252</v>
      </c>
      <c r="F159" s="2" t="s">
        <v>253</v>
      </c>
      <c r="G159" s="2" t="s">
        <v>39</v>
      </c>
      <c r="H159" s="2" t="s">
        <v>40</v>
      </c>
      <c r="I159" s="4" t="s">
        <v>41</v>
      </c>
      <c r="J159" s="3">
        <v>6391348750.1255798</v>
      </c>
      <c r="K159" s="3">
        <v>1834782354.65289</v>
      </c>
      <c r="L159" s="3">
        <v>1739252651.3285999</v>
      </c>
      <c r="M159" s="3">
        <v>4122595551.42205</v>
      </c>
      <c r="N159" s="3">
        <v>4148060635.2154198</v>
      </c>
      <c r="O159" s="3">
        <v>4311871689.4056101</v>
      </c>
      <c r="P159" s="3">
        <v>4541361119.9049301</v>
      </c>
      <c r="Q159" s="3">
        <v>4219204768.6760702</v>
      </c>
      <c r="R159" s="3">
        <v>3793720194.4175301</v>
      </c>
      <c r="S159" s="3">
        <v>3428996426.0233302</v>
      </c>
      <c r="T159" s="3">
        <v>3247683763.4166398</v>
      </c>
      <c r="U159" s="3">
        <v>3095686562.8583698</v>
      </c>
      <c r="V159" s="3">
        <v>2684513903.34761</v>
      </c>
      <c r="W159" s="3">
        <v>2680145262.9652801</v>
      </c>
      <c r="X159" s="3">
        <v>2618843975.6043901</v>
      </c>
      <c r="Y159" s="3">
        <v>2687326814.0676699</v>
      </c>
      <c r="Z159" s="3">
        <v>2711192997.6044302</v>
      </c>
      <c r="AA159" s="3">
        <v>2532269894.1265202</v>
      </c>
      <c r="AB159" s="3">
        <v>2305447199.3182001</v>
      </c>
      <c r="AC159" s="3">
        <v>2458927963.4851899</v>
      </c>
      <c r="AD159" s="3">
        <v>3161033007.09552</v>
      </c>
      <c r="AE159" s="3">
        <v>3199838776.7743001</v>
      </c>
      <c r="AF159" s="3">
        <v>3101729829.7565098</v>
      </c>
      <c r="AG159" s="3">
        <v>2994779819.6414399</v>
      </c>
      <c r="AH159" s="4" t="s">
        <v>254</v>
      </c>
    </row>
    <row r="160" spans="1:34" x14ac:dyDescent="0.25">
      <c r="A160" s="10" t="s">
        <v>34</v>
      </c>
      <c r="B160" s="2" t="s">
        <v>242</v>
      </c>
      <c r="C160" s="2" t="s">
        <v>216</v>
      </c>
      <c r="D160" s="2" t="s">
        <v>237</v>
      </c>
      <c r="E160" s="2" t="s">
        <v>252</v>
      </c>
      <c r="F160" s="2" t="s">
        <v>255</v>
      </c>
      <c r="G160" s="2" t="s">
        <v>39</v>
      </c>
      <c r="H160" s="2" t="s">
        <v>40</v>
      </c>
      <c r="I160" s="4" t="s">
        <v>41</v>
      </c>
      <c r="J160" s="3">
        <v>13335082727.6147</v>
      </c>
      <c r="K160" s="3">
        <v>12501379877.679899</v>
      </c>
      <c r="L160" s="3">
        <v>10816262144.994301</v>
      </c>
      <c r="M160" s="3">
        <v>8926670948.7694893</v>
      </c>
      <c r="N160" s="3">
        <v>9879662052.8648396</v>
      </c>
      <c r="O160" s="3">
        <v>9557928370.4725094</v>
      </c>
      <c r="P160" s="3">
        <v>9467187134.5533009</v>
      </c>
      <c r="Q160" s="3">
        <v>9268334708.8966408</v>
      </c>
      <c r="R160" s="3">
        <v>6066641781.99786</v>
      </c>
      <c r="S160" s="3">
        <v>5267844346.87959</v>
      </c>
      <c r="T160" s="3">
        <v>5326137406.5178604</v>
      </c>
      <c r="U160" s="3">
        <v>5419041655.1360598</v>
      </c>
      <c r="V160" s="3">
        <v>5111390249.2195101</v>
      </c>
      <c r="W160" s="3">
        <v>5121571575.2813301</v>
      </c>
      <c r="X160" s="3">
        <v>5410664890.0098801</v>
      </c>
      <c r="Y160" s="3">
        <v>5528778839.6925697</v>
      </c>
      <c r="Z160" s="3">
        <v>5215405309.2800798</v>
      </c>
      <c r="AA160" s="3">
        <v>5082274300.7875299</v>
      </c>
      <c r="AB160" s="3">
        <v>4717527463.1459799</v>
      </c>
      <c r="AC160" s="3">
        <v>4584864073.6451998</v>
      </c>
      <c r="AD160" s="3">
        <v>3961006133.92028</v>
      </c>
      <c r="AE160" s="3">
        <v>4008997982.27321</v>
      </c>
      <c r="AF160" s="3">
        <v>3942515864.4938798</v>
      </c>
      <c r="AG160" s="3">
        <v>3586399394.5296998</v>
      </c>
      <c r="AH160" s="4" t="s">
        <v>256</v>
      </c>
    </row>
    <row r="161" spans="1:34" x14ac:dyDescent="0.25">
      <c r="A161" s="10" t="s">
        <v>34</v>
      </c>
      <c r="B161" s="2" t="s">
        <v>242</v>
      </c>
      <c r="C161" s="2" t="s">
        <v>216</v>
      </c>
      <c r="D161" s="2" t="s">
        <v>237</v>
      </c>
      <c r="E161" s="2" t="s">
        <v>252</v>
      </c>
      <c r="F161" s="2" t="s">
        <v>257</v>
      </c>
      <c r="G161" s="2" t="s">
        <v>39</v>
      </c>
      <c r="H161" s="2" t="s">
        <v>40</v>
      </c>
      <c r="I161" s="4" t="s">
        <v>41</v>
      </c>
      <c r="J161" s="3">
        <v>4216965364.0416298</v>
      </c>
      <c r="K161" s="3">
        <v>6737481882.8536501</v>
      </c>
      <c r="L161" s="3">
        <v>6835704967.1945601</v>
      </c>
      <c r="M161" s="3">
        <v>2446159842.8392501</v>
      </c>
      <c r="N161" s="3">
        <v>3365215171.0667</v>
      </c>
      <c r="O161" s="3">
        <v>3085225572.53231</v>
      </c>
      <c r="P161" s="3">
        <v>3184379015.9421802</v>
      </c>
      <c r="Q161" s="3">
        <v>2763482468.7093601</v>
      </c>
      <c r="R161" s="3">
        <v>2933621181.39744</v>
      </c>
      <c r="S161" s="3">
        <v>2674142200.9958301</v>
      </c>
      <c r="T161" s="3">
        <v>2151432878.5581799</v>
      </c>
      <c r="U161" s="3">
        <v>2160048299.2732401</v>
      </c>
      <c r="V161" s="3">
        <v>2753689385.3290801</v>
      </c>
      <c r="W161" s="3">
        <v>2706877477.3120599</v>
      </c>
      <c r="X161" s="3">
        <v>2758598057.3650799</v>
      </c>
      <c r="Y161" s="3">
        <v>2712544874.2588501</v>
      </c>
      <c r="Z161" s="3">
        <v>2601130038.64855</v>
      </c>
      <c r="AA161" s="3">
        <v>2690911292.5090499</v>
      </c>
      <c r="AB161" s="3">
        <v>2657588452.4161801</v>
      </c>
      <c r="AC161" s="3">
        <v>2666171696.1785402</v>
      </c>
      <c r="AD161" s="3">
        <v>2404506641.9147801</v>
      </c>
      <c r="AE161" s="3">
        <v>2444437162.33951</v>
      </c>
      <c r="AF161" s="3">
        <v>2486183898.9119802</v>
      </c>
      <c r="AG161" s="3">
        <v>2325715033.4172602</v>
      </c>
      <c r="AH161" s="4" t="s">
        <v>258</v>
      </c>
    </row>
    <row r="162" spans="1:34" x14ac:dyDescent="0.25">
      <c r="A162" s="10" t="s">
        <v>45</v>
      </c>
      <c r="B162" s="2" t="s">
        <v>259</v>
      </c>
      <c r="C162" s="2" t="s">
        <v>216</v>
      </c>
      <c r="D162" s="2" t="s">
        <v>237</v>
      </c>
      <c r="E162" s="2" t="s">
        <v>46</v>
      </c>
      <c r="F162" s="2" t="s">
        <v>38</v>
      </c>
      <c r="G162" s="2" t="s">
        <v>39</v>
      </c>
      <c r="H162" s="2" t="s">
        <v>47</v>
      </c>
      <c r="I162" s="4" t="s">
        <v>48</v>
      </c>
      <c r="J162" s="3">
        <v>34352.1848876187</v>
      </c>
      <c r="K162" s="3">
        <v>46207.216442632904</v>
      </c>
      <c r="L162" s="3">
        <v>51178.841426486397</v>
      </c>
      <c r="M162" s="3">
        <v>11110.865622208101</v>
      </c>
      <c r="N162" s="3">
        <v>18663.330600638401</v>
      </c>
      <c r="O162" s="3">
        <v>26146.848830095001</v>
      </c>
      <c r="P162" s="3">
        <v>220008.621005514</v>
      </c>
      <c r="Q162" s="3">
        <v>221562.63458960201</v>
      </c>
      <c r="R162" s="3">
        <v>131245.21902938501</v>
      </c>
      <c r="S162" s="3">
        <v>142046.683043597</v>
      </c>
      <c r="T162" s="3">
        <v>119156.73498997001</v>
      </c>
      <c r="U162" s="3">
        <v>263060.37546191999</v>
      </c>
      <c r="V162" s="3">
        <v>438698.99501675798</v>
      </c>
      <c r="W162" s="3">
        <v>1242810.36762063</v>
      </c>
      <c r="X162" s="3">
        <v>1012399.3036773</v>
      </c>
      <c r="Y162" s="3">
        <v>2020884.8901929599</v>
      </c>
      <c r="Z162" s="3">
        <v>2058395.79720943</v>
      </c>
      <c r="AA162" s="3">
        <v>2712623.8125909502</v>
      </c>
      <c r="AB162" s="3">
        <v>2706533.4799565398</v>
      </c>
      <c r="AC162" s="3">
        <v>3478937.62053444</v>
      </c>
      <c r="AD162" s="3">
        <v>3296730.4574623099</v>
      </c>
      <c r="AE162" s="3">
        <v>4220563.6237849798</v>
      </c>
      <c r="AF162" s="3">
        <v>4262344.0014492702</v>
      </c>
      <c r="AG162" s="3">
        <v>3830087.5834872201</v>
      </c>
      <c r="AH162" s="4" t="s">
        <v>260</v>
      </c>
    </row>
    <row r="163" spans="1:34" x14ac:dyDescent="0.25">
      <c r="A163" s="10" t="s">
        <v>34</v>
      </c>
      <c r="B163" s="2" t="s">
        <v>259</v>
      </c>
      <c r="C163" s="2" t="s">
        <v>216</v>
      </c>
      <c r="D163" s="2" t="s">
        <v>237</v>
      </c>
      <c r="E163" s="2" t="s">
        <v>46</v>
      </c>
      <c r="F163" s="2" t="s">
        <v>38</v>
      </c>
      <c r="G163" s="2" t="s">
        <v>39</v>
      </c>
      <c r="H163" s="2" t="s">
        <v>113</v>
      </c>
      <c r="I163" s="4" t="s">
        <v>114</v>
      </c>
      <c r="J163" s="3">
        <v>11688.813333333301</v>
      </c>
      <c r="K163" s="3">
        <v>11688.813333333301</v>
      </c>
      <c r="L163" s="3">
        <v>11688.813333333301</v>
      </c>
      <c r="M163" s="3">
        <v>11688.813333333301</v>
      </c>
      <c r="N163" s="3">
        <v>11688.813333333301</v>
      </c>
      <c r="O163" s="3">
        <v>11688.813333333301</v>
      </c>
      <c r="P163" s="3">
        <v>11688.813333333301</v>
      </c>
      <c r="Q163" s="3">
        <v>11688.813333333301</v>
      </c>
      <c r="R163" s="3">
        <v>11688.813333333301</v>
      </c>
      <c r="S163" s="3">
        <v>11688.813333333301</v>
      </c>
      <c r="T163" s="3">
        <v>11688.813333333301</v>
      </c>
      <c r="U163" s="3">
        <v>8210.93</v>
      </c>
      <c r="V163" s="3">
        <v>13839.08</v>
      </c>
      <c r="W163" s="3">
        <v>13016.43</v>
      </c>
      <c r="X163" s="3">
        <v>15468.742</v>
      </c>
      <c r="Y163" s="3">
        <v>15070.0735</v>
      </c>
      <c r="Z163" s="3">
        <v>16914.585500000001</v>
      </c>
      <c r="AA163" s="3">
        <v>16186.56</v>
      </c>
      <c r="AB163" s="3">
        <v>17971.87</v>
      </c>
      <c r="AC163" s="3">
        <v>16006.11</v>
      </c>
      <c r="AD163" s="3">
        <v>16767.37</v>
      </c>
      <c r="AE163" s="3">
        <v>18445.96</v>
      </c>
      <c r="AF163" s="3">
        <v>15938.08</v>
      </c>
      <c r="AG163" s="3">
        <v>12263.56</v>
      </c>
      <c r="AH163" s="4" t="s">
        <v>261</v>
      </c>
    </row>
    <row r="164" spans="1:34" x14ac:dyDescent="0.25">
      <c r="A164" s="10" t="s">
        <v>34</v>
      </c>
      <c r="B164" s="2" t="s">
        <v>259</v>
      </c>
      <c r="C164" s="2" t="s">
        <v>216</v>
      </c>
      <c r="D164" s="2" t="s">
        <v>237</v>
      </c>
      <c r="E164" s="2" t="s">
        <v>46</v>
      </c>
      <c r="F164" s="2" t="s">
        <v>38</v>
      </c>
      <c r="G164" s="2" t="s">
        <v>39</v>
      </c>
      <c r="H164" s="2" t="s">
        <v>50</v>
      </c>
      <c r="I164" s="4" t="s">
        <v>48</v>
      </c>
      <c r="J164" s="3">
        <v>67473912.056696206</v>
      </c>
      <c r="K164" s="3">
        <v>73638863.0593604</v>
      </c>
      <c r="L164" s="3">
        <v>50816993.088666797</v>
      </c>
      <c r="M164" s="3">
        <v>47727561.077481203</v>
      </c>
      <c r="N164" s="3">
        <v>55592318.622371599</v>
      </c>
      <c r="O164" s="3">
        <v>43871732.149926104</v>
      </c>
      <c r="P164" s="3">
        <v>48822716.369954303</v>
      </c>
      <c r="Q164" s="3">
        <v>54708739.738232799</v>
      </c>
      <c r="R164" s="3">
        <v>46034381.552548997</v>
      </c>
      <c r="S164" s="3">
        <v>74005934.179330796</v>
      </c>
      <c r="T164" s="3">
        <v>82311701.2006962</v>
      </c>
      <c r="U164" s="3">
        <v>78987480.644606993</v>
      </c>
      <c r="V164" s="3">
        <v>80051287.499655902</v>
      </c>
      <c r="W164" s="3">
        <v>74560031.851782203</v>
      </c>
      <c r="X164" s="3">
        <v>54892991.066087604</v>
      </c>
      <c r="Y164" s="3">
        <v>57153194.489588901</v>
      </c>
      <c r="Z164" s="3">
        <v>44543995.6925641</v>
      </c>
      <c r="AA164" s="3">
        <v>55787070.068407498</v>
      </c>
      <c r="AB164" s="3">
        <v>52126068.386418201</v>
      </c>
      <c r="AC164" s="3">
        <v>53445948.538486898</v>
      </c>
      <c r="AD164" s="3">
        <v>37574382.047089003</v>
      </c>
      <c r="AE164" s="3">
        <v>42254488.7553735</v>
      </c>
      <c r="AF164" s="3">
        <v>36459266.743071496</v>
      </c>
      <c r="AG164" s="3">
        <v>24117864.097879902</v>
      </c>
      <c r="AH164" s="4" t="s">
        <v>262</v>
      </c>
    </row>
    <row r="165" spans="1:34" x14ac:dyDescent="0.25">
      <c r="A165" s="10" t="s">
        <v>45</v>
      </c>
      <c r="B165" s="2" t="s">
        <v>259</v>
      </c>
      <c r="C165" s="2" t="s">
        <v>216</v>
      </c>
      <c r="D165" s="2" t="s">
        <v>237</v>
      </c>
      <c r="E165" s="2" t="s">
        <v>46</v>
      </c>
      <c r="F165" s="2" t="s">
        <v>38</v>
      </c>
      <c r="G165" s="2" t="s">
        <v>39</v>
      </c>
      <c r="H165" s="2" t="s">
        <v>52</v>
      </c>
      <c r="I165" s="4" t="s">
        <v>48</v>
      </c>
      <c r="J165" s="3">
        <v>65480.738669713901</v>
      </c>
      <c r="K165" s="3">
        <v>494023.344550454</v>
      </c>
      <c r="L165" s="3">
        <v>608722.52630290005</v>
      </c>
      <c r="M165" s="3">
        <v>3793789.59468683</v>
      </c>
      <c r="N165" s="3">
        <v>6101198.5376639701</v>
      </c>
      <c r="O165" s="3">
        <v>5969040</v>
      </c>
      <c r="P165" s="3">
        <v>5888673.8514678301</v>
      </c>
      <c r="Q165" s="3">
        <v>5705707.18483824</v>
      </c>
      <c r="R165" s="3">
        <v>6389252.9495993396</v>
      </c>
      <c r="S165" s="3">
        <v>6181400.4115574602</v>
      </c>
      <c r="T165" s="3">
        <v>10534535.184020201</v>
      </c>
      <c r="U165" s="3">
        <v>9651829.4086241908</v>
      </c>
      <c r="V165" s="3">
        <v>8819993.3514875099</v>
      </c>
      <c r="W165" s="3">
        <v>7329218.7247931603</v>
      </c>
      <c r="X165" s="3">
        <v>8008851.4296982205</v>
      </c>
      <c r="Y165" s="3">
        <v>4576362.09103161</v>
      </c>
      <c r="Z165" s="3">
        <v>2550724.15609186</v>
      </c>
      <c r="AA165" s="3">
        <v>2986520.1115306001</v>
      </c>
      <c r="AB165" s="3">
        <v>1271626.3982221701</v>
      </c>
      <c r="AC165" s="3">
        <v>2391461.1608150499</v>
      </c>
      <c r="AD165" s="3">
        <v>3519007.4933841699</v>
      </c>
      <c r="AE165" s="3">
        <v>1926316.5544350201</v>
      </c>
      <c r="AF165" s="3">
        <v>4049179.0478929002</v>
      </c>
      <c r="AG165" s="3">
        <v>2702007.7565470901</v>
      </c>
      <c r="AH165" s="4" t="s">
        <v>263</v>
      </c>
    </row>
    <row r="166" spans="1:34" x14ac:dyDescent="0.25">
      <c r="A166" s="10" t="s">
        <v>34</v>
      </c>
      <c r="B166" s="2" t="s">
        <v>259</v>
      </c>
      <c r="C166" s="2" t="s">
        <v>216</v>
      </c>
      <c r="D166" s="2" t="s">
        <v>237</v>
      </c>
      <c r="E166" s="2" t="s">
        <v>46</v>
      </c>
      <c r="F166" s="2" t="s">
        <v>38</v>
      </c>
      <c r="G166" s="2" t="s">
        <v>39</v>
      </c>
      <c r="H166" s="2" t="s">
        <v>54</v>
      </c>
      <c r="I166" s="4" t="s">
        <v>48</v>
      </c>
      <c r="J166" s="3">
        <v>16802519.261330299</v>
      </c>
      <c r="K166" s="3">
        <v>94095976.655449599</v>
      </c>
      <c r="L166" s="3">
        <v>98893277.473697096</v>
      </c>
      <c r="M166" s="3">
        <v>102620210.405313</v>
      </c>
      <c r="N166" s="3">
        <v>107497801.462336</v>
      </c>
      <c r="O166" s="3">
        <v>98750960</v>
      </c>
      <c r="P166" s="3">
        <v>97242326.148532197</v>
      </c>
      <c r="Q166" s="3">
        <v>94051292.815161794</v>
      </c>
      <c r="R166" s="3">
        <v>95031747.050400704</v>
      </c>
      <c r="S166" s="3">
        <v>90381599.588442504</v>
      </c>
      <c r="T166" s="3">
        <v>97006464.815979794</v>
      </c>
      <c r="U166" s="3">
        <v>81168050.260129094</v>
      </c>
      <c r="V166" s="3">
        <v>80494798.877459094</v>
      </c>
      <c r="W166" s="3">
        <v>63759222.5809258</v>
      </c>
      <c r="X166" s="3">
        <v>64533771.007396497</v>
      </c>
      <c r="Y166" s="3">
        <v>39676385.887915798</v>
      </c>
      <c r="Z166" s="3">
        <v>22398855.988868698</v>
      </c>
      <c r="AA166" s="3">
        <v>26414602.309399702</v>
      </c>
      <c r="AB166" s="3">
        <v>11068548.2477325</v>
      </c>
      <c r="AC166" s="3">
        <v>21309327.366969001</v>
      </c>
      <c r="AD166" s="3">
        <v>31250458.346845701</v>
      </c>
      <c r="AE166" s="3">
        <v>17166094.2834846</v>
      </c>
      <c r="AF166" s="3">
        <v>35124817.578223899</v>
      </c>
      <c r="AG166" s="3">
        <v>23850609.7897182</v>
      </c>
      <c r="AH166" s="4" t="s">
        <v>264</v>
      </c>
    </row>
    <row r="167" spans="1:34" x14ac:dyDescent="0.25">
      <c r="A167" s="10" t="s">
        <v>34</v>
      </c>
      <c r="B167" s="2" t="s">
        <v>259</v>
      </c>
      <c r="C167" s="2" t="s">
        <v>216</v>
      </c>
      <c r="D167" s="2" t="s">
        <v>237</v>
      </c>
      <c r="E167" s="2" t="s">
        <v>46</v>
      </c>
      <c r="F167" s="2" t="s">
        <v>38</v>
      </c>
      <c r="G167" s="2" t="s">
        <v>39</v>
      </c>
      <c r="H167" s="2" t="s">
        <v>56</v>
      </c>
      <c r="I167" s="4" t="s">
        <v>48</v>
      </c>
      <c r="J167" s="3">
        <v>963041.47039807902</v>
      </c>
      <c r="K167" s="3">
        <v>1288452.9124483899</v>
      </c>
      <c r="L167" s="3">
        <v>336661.29898014001</v>
      </c>
      <c r="M167" s="3">
        <v>1367616.83149118</v>
      </c>
      <c r="N167" s="3">
        <v>1305616.62836677</v>
      </c>
      <c r="O167" s="3">
        <v>1292171.71717172</v>
      </c>
      <c r="P167" s="3">
        <v>973924.88811052695</v>
      </c>
      <c r="Q167" s="3">
        <v>968114.96386287594</v>
      </c>
      <c r="R167" s="3">
        <v>423561.346362649</v>
      </c>
      <c r="S167" s="3">
        <v>112711.375072177</v>
      </c>
      <c r="T167" s="3">
        <v>154638.72516917699</v>
      </c>
      <c r="U167" s="3">
        <v>317997.086113028</v>
      </c>
      <c r="V167" s="3">
        <v>138958.04518211199</v>
      </c>
      <c r="W167" s="3">
        <v>51770.4517704518</v>
      </c>
      <c r="X167" s="3">
        <v>680062.59780907701</v>
      </c>
      <c r="Y167" s="3">
        <v>129140.461215933</v>
      </c>
      <c r="Z167" s="3">
        <v>38010.273046769398</v>
      </c>
      <c r="AA167" s="3">
        <v>23188.405797101499</v>
      </c>
      <c r="AB167" s="3">
        <v>16790.123456790101</v>
      </c>
      <c r="AC167" s="3">
        <v>10256.4102564103</v>
      </c>
      <c r="AD167" s="3">
        <v>5167.9586563307503</v>
      </c>
      <c r="AE167" s="3">
        <v>40759.352317141304</v>
      </c>
      <c r="AF167" s="3">
        <v>28531.546621998899</v>
      </c>
      <c r="AG167" s="3">
        <v>118202.12171971</v>
      </c>
      <c r="AH167" s="4" t="s">
        <v>265</v>
      </c>
    </row>
    <row r="168" spans="1:34" x14ac:dyDescent="0.25">
      <c r="A168" s="10" t="s">
        <v>34</v>
      </c>
      <c r="B168" s="2" t="s">
        <v>259</v>
      </c>
      <c r="C168" s="2" t="s">
        <v>216</v>
      </c>
      <c r="D168" s="2" t="s">
        <v>237</v>
      </c>
      <c r="E168" s="2" t="s">
        <v>46</v>
      </c>
      <c r="F168" s="2" t="s">
        <v>38</v>
      </c>
      <c r="G168" s="2" t="s">
        <v>39</v>
      </c>
      <c r="H168" s="2" t="s">
        <v>120</v>
      </c>
      <c r="I168" s="4" t="s">
        <v>48</v>
      </c>
      <c r="J168" s="3">
        <v>221130434.78260899</v>
      </c>
      <c r="K168" s="3">
        <v>237141304.347826</v>
      </c>
      <c r="L168" s="3">
        <v>342565217.39130402</v>
      </c>
      <c r="M168" s="3">
        <v>249750000</v>
      </c>
      <c r="N168" s="3">
        <v>179130434.78260899</v>
      </c>
      <c r="O168" s="3">
        <v>65369565.217391297</v>
      </c>
      <c r="P168" s="3">
        <v>111510869.565217</v>
      </c>
      <c r="Q168" s="3">
        <v>70521739.130434796</v>
      </c>
      <c r="R168" s="3">
        <v>148293478.26087001</v>
      </c>
      <c r="S168" s="3">
        <v>206456521.73912999</v>
      </c>
      <c r="T168" s="3">
        <v>245532608.69565201</v>
      </c>
      <c r="U168" s="3">
        <v>265597826.08695701</v>
      </c>
      <c r="V168" s="3">
        <v>256543478.26087001</v>
      </c>
      <c r="W168" s="3">
        <v>252021739.13043499</v>
      </c>
      <c r="X168" s="3">
        <v>263695652.173913</v>
      </c>
      <c r="Y168" s="3">
        <v>253771739.13043499</v>
      </c>
      <c r="Z168" s="3">
        <v>244641304.347826</v>
      </c>
      <c r="AA168" s="3">
        <v>234336956.52173901</v>
      </c>
      <c r="AB168" s="3">
        <v>224413043.47826099</v>
      </c>
      <c r="AC168" s="3">
        <v>232032608.69565201</v>
      </c>
      <c r="AD168" s="3">
        <v>232565217.39130399</v>
      </c>
      <c r="AE168" s="3">
        <v>236413043.47826099</v>
      </c>
      <c r="AF168" s="3">
        <v>252467391.30434799</v>
      </c>
      <c r="AG168" s="3">
        <v>224032608.69565201</v>
      </c>
      <c r="AH168" s="4" t="s">
        <v>266</v>
      </c>
    </row>
    <row r="169" spans="1:34" x14ac:dyDescent="0.25">
      <c r="A169" s="10" t="s">
        <v>34</v>
      </c>
      <c r="B169" s="2" t="s">
        <v>259</v>
      </c>
      <c r="C169" s="2" t="s">
        <v>216</v>
      </c>
      <c r="D169" s="2" t="s">
        <v>237</v>
      </c>
      <c r="E169" s="2" t="s">
        <v>46</v>
      </c>
      <c r="F169" s="2" t="s">
        <v>38</v>
      </c>
      <c r="G169" s="2" t="s">
        <v>39</v>
      </c>
      <c r="H169" s="2" t="s">
        <v>40</v>
      </c>
      <c r="I169" s="4" t="s">
        <v>41</v>
      </c>
      <c r="J169" s="3">
        <v>1610440923.15962</v>
      </c>
      <c r="K169" s="3">
        <v>2013088821.9539199</v>
      </c>
      <c r="L169" s="3">
        <v>1907021728.9828401</v>
      </c>
      <c r="M169" s="3">
        <v>3243234524.08179</v>
      </c>
      <c r="N169" s="3">
        <v>2952316779.7960701</v>
      </c>
      <c r="O169" s="3">
        <v>2615005891.46029</v>
      </c>
      <c r="P169" s="3">
        <v>2315229668.0241699</v>
      </c>
      <c r="Q169" s="3">
        <v>2047728509.8594301</v>
      </c>
      <c r="R169" s="3">
        <v>15062453501.945499</v>
      </c>
      <c r="S169" s="3">
        <v>18211102471.2756</v>
      </c>
      <c r="T169" s="3">
        <v>22138758593.933498</v>
      </c>
      <c r="U169" s="3">
        <v>22421403473.012798</v>
      </c>
      <c r="V169" s="3">
        <v>29013527818.175098</v>
      </c>
      <c r="W169" s="3">
        <v>36870344160.467003</v>
      </c>
      <c r="X169" s="3">
        <v>37658349622.002296</v>
      </c>
      <c r="Y169" s="3">
        <v>28658274861.728802</v>
      </c>
      <c r="Z169" s="3">
        <v>31753611783.6684</v>
      </c>
      <c r="AA169" s="3">
        <v>30329060811.427799</v>
      </c>
      <c r="AB169" s="3">
        <v>35382393874.613602</v>
      </c>
      <c r="AC169" s="3">
        <v>39846428931.336899</v>
      </c>
      <c r="AD169" s="3">
        <v>18891266896.627899</v>
      </c>
      <c r="AE169" s="3">
        <v>6685433590.0494499</v>
      </c>
      <c r="AF169" s="3">
        <v>7975973531.40839</v>
      </c>
      <c r="AG169" s="3">
        <v>8886109365.3603897</v>
      </c>
      <c r="AH169" s="4" t="s">
        <v>267</v>
      </c>
    </row>
    <row r="170" spans="1:34" x14ac:dyDescent="0.25">
      <c r="A170" s="10" t="s">
        <v>34</v>
      </c>
      <c r="B170" s="2" t="s">
        <v>259</v>
      </c>
      <c r="C170" s="2" t="s">
        <v>216</v>
      </c>
      <c r="D170" s="2" t="s">
        <v>237</v>
      </c>
      <c r="E170" s="2" t="s">
        <v>46</v>
      </c>
      <c r="F170" s="2" t="s">
        <v>38</v>
      </c>
      <c r="G170" s="2" t="s">
        <v>39</v>
      </c>
      <c r="H170" s="2" t="s">
        <v>173</v>
      </c>
      <c r="I170" s="4" t="s">
        <v>114</v>
      </c>
      <c r="J170" s="3">
        <v>2563</v>
      </c>
      <c r="K170" s="3">
        <v>2563</v>
      </c>
      <c r="L170" s="3">
        <v>2563</v>
      </c>
      <c r="M170" s="3">
        <v>2563</v>
      </c>
      <c r="N170" s="3">
        <v>2563</v>
      </c>
      <c r="O170" s="3">
        <v>2563</v>
      </c>
      <c r="P170" s="3">
        <v>2563</v>
      </c>
      <c r="Q170" s="3">
        <v>2563</v>
      </c>
      <c r="R170" s="3">
        <v>2563</v>
      </c>
      <c r="S170" s="3">
        <v>2563</v>
      </c>
      <c r="T170" s="3">
        <v>2563</v>
      </c>
      <c r="U170" s="3">
        <v>3137.63</v>
      </c>
      <c r="V170" s="3">
        <v>2314.84</v>
      </c>
      <c r="W170" s="3">
        <v>2236.5300000000002</v>
      </c>
      <c r="X170" s="3">
        <v>489</v>
      </c>
      <c r="Y170" s="3"/>
      <c r="Z170" s="3"/>
      <c r="AA170" s="3"/>
      <c r="AB170" s="3"/>
      <c r="AC170" s="3"/>
      <c r="AD170" s="3"/>
      <c r="AE170" s="3"/>
      <c r="AF170" s="3"/>
      <c r="AG170" s="3"/>
      <c r="AH170" s="4" t="s">
        <v>268</v>
      </c>
    </row>
    <row r="171" spans="1:34" x14ac:dyDescent="0.25">
      <c r="A171" s="10" t="s">
        <v>45</v>
      </c>
      <c r="B171" s="2" t="s">
        <v>259</v>
      </c>
      <c r="C171" s="2" t="s">
        <v>216</v>
      </c>
      <c r="D171" s="2" t="s">
        <v>237</v>
      </c>
      <c r="E171" s="2" t="s">
        <v>46</v>
      </c>
      <c r="F171" s="2" t="s">
        <v>38</v>
      </c>
      <c r="G171" s="2" t="s">
        <v>39</v>
      </c>
      <c r="H171" s="2" t="s">
        <v>501</v>
      </c>
      <c r="I171" s="4" t="s">
        <v>48</v>
      </c>
      <c r="J171" s="3"/>
      <c r="K171" s="3"/>
      <c r="L171" s="3"/>
      <c r="M171" s="3"/>
      <c r="N171" s="3"/>
      <c r="O171" s="3"/>
      <c r="P171" s="3"/>
      <c r="Q171" s="3"/>
      <c r="R171" s="3"/>
      <c r="S171" s="3"/>
      <c r="T171" s="3">
        <v>43489.348265650202</v>
      </c>
      <c r="U171" s="3">
        <v>37840.299031988601</v>
      </c>
      <c r="V171" s="3">
        <v>193587.37932379101</v>
      </c>
      <c r="W171" s="3">
        <v>2426215.1873801299</v>
      </c>
      <c r="X171" s="3">
        <v>1710289.2693102499</v>
      </c>
      <c r="Y171" s="3">
        <v>2639462.1225873302</v>
      </c>
      <c r="Z171" s="3">
        <v>3221772.17510925</v>
      </c>
      <c r="AA171" s="3">
        <v>5360234.4225768801</v>
      </c>
      <c r="AB171" s="3">
        <v>5629030.0907884901</v>
      </c>
      <c r="AC171" s="3">
        <v>10160404.4299134</v>
      </c>
      <c r="AD171" s="3">
        <v>7287613.28443697</v>
      </c>
      <c r="AE171" s="3">
        <v>13691716.6082427</v>
      </c>
      <c r="AF171" s="3">
        <v>20901718.9583872</v>
      </c>
      <c r="AG171" s="3">
        <v>26639266.474448401</v>
      </c>
      <c r="AH171" s="4" t="s">
        <v>269</v>
      </c>
    </row>
    <row r="172" spans="1:34" x14ac:dyDescent="0.25">
      <c r="A172" s="10" t="s">
        <v>34</v>
      </c>
      <c r="B172" s="2" t="s">
        <v>259</v>
      </c>
      <c r="C172" s="2" t="s">
        <v>216</v>
      </c>
      <c r="D172" s="2" t="s">
        <v>237</v>
      </c>
      <c r="E172" s="2" t="s">
        <v>46</v>
      </c>
      <c r="F172" s="2" t="s">
        <v>38</v>
      </c>
      <c r="G172" s="2" t="s">
        <v>39</v>
      </c>
      <c r="H172" s="2" t="s">
        <v>124</v>
      </c>
      <c r="I172" s="4" t="s">
        <v>48</v>
      </c>
      <c r="J172" s="3">
        <v>4513333.3333333302</v>
      </c>
      <c r="K172" s="3">
        <v>671330.46659392898</v>
      </c>
      <c r="L172" s="3">
        <v>2708283.1092566801</v>
      </c>
      <c r="M172" s="3">
        <v>1506407.12237815</v>
      </c>
      <c r="N172" s="3">
        <v>586666.66666666698</v>
      </c>
      <c r="O172" s="3">
        <v>466666.66666666698</v>
      </c>
      <c r="P172" s="3">
        <v>4253333.3333333302</v>
      </c>
      <c r="Q172" s="3">
        <v>440000</v>
      </c>
      <c r="R172" s="3">
        <v>1870962.01632943</v>
      </c>
      <c r="S172" s="3">
        <v>266666.66666666698</v>
      </c>
      <c r="T172" s="3">
        <v>426666.66666666698</v>
      </c>
      <c r="U172" s="3">
        <v>293333.33333333302</v>
      </c>
      <c r="V172" s="3">
        <v>226666.66666666701</v>
      </c>
      <c r="W172" s="3">
        <v>253333.33333333299</v>
      </c>
      <c r="X172" s="3">
        <v>220000</v>
      </c>
      <c r="Y172" s="3">
        <v>1933333.33333333</v>
      </c>
      <c r="Z172" s="3">
        <v>2400000</v>
      </c>
      <c r="AA172" s="3">
        <v>793333.33333333302</v>
      </c>
      <c r="AB172" s="3">
        <v>433333.33333333302</v>
      </c>
      <c r="AC172" s="3">
        <v>453333.33333333302</v>
      </c>
      <c r="AD172" s="3">
        <v>400000</v>
      </c>
      <c r="AE172" s="3">
        <v>566666.66666666698</v>
      </c>
      <c r="AF172" s="3">
        <v>580000</v>
      </c>
      <c r="AG172" s="3">
        <v>480000</v>
      </c>
      <c r="AH172" s="4" t="s">
        <v>270</v>
      </c>
    </row>
    <row r="173" spans="1:34" x14ac:dyDescent="0.25">
      <c r="A173" s="10" t="s">
        <v>34</v>
      </c>
      <c r="B173" s="2" t="s">
        <v>259</v>
      </c>
      <c r="C173" s="2" t="s">
        <v>216</v>
      </c>
      <c r="D173" s="2" t="s">
        <v>237</v>
      </c>
      <c r="E173" s="2" t="s">
        <v>271</v>
      </c>
      <c r="F173" s="2" t="s">
        <v>38</v>
      </c>
      <c r="G173" s="2" t="s">
        <v>39</v>
      </c>
      <c r="H173" s="2" t="s">
        <v>40</v>
      </c>
      <c r="I173" s="4" t="s">
        <v>41</v>
      </c>
      <c r="J173" s="3">
        <v>325850961.69842899</v>
      </c>
      <c r="K173" s="3">
        <v>298502517.40785003</v>
      </c>
      <c r="L173" s="3">
        <v>293372873.74060303</v>
      </c>
      <c r="M173" s="3">
        <v>285126469.10459501</v>
      </c>
      <c r="N173" s="3">
        <v>306581645.30108202</v>
      </c>
      <c r="O173" s="3">
        <v>287086614.48216498</v>
      </c>
      <c r="P173" s="3">
        <v>290458945.891473</v>
      </c>
      <c r="Q173" s="3">
        <v>287471534.13102901</v>
      </c>
      <c r="R173" s="3">
        <v>318176908.16555899</v>
      </c>
      <c r="S173" s="3">
        <v>261101053.86069399</v>
      </c>
      <c r="T173" s="3">
        <v>278012851.388511</v>
      </c>
      <c r="U173" s="3">
        <v>286435922.29986399</v>
      </c>
      <c r="V173" s="3">
        <v>247017410.23297501</v>
      </c>
      <c r="W173" s="3">
        <v>229359227.981231</v>
      </c>
      <c r="X173" s="3">
        <v>259202406.50726199</v>
      </c>
      <c r="Y173" s="3">
        <v>264437748.20408499</v>
      </c>
      <c r="Z173" s="3">
        <v>234409802.33066601</v>
      </c>
      <c r="AA173" s="3">
        <v>222475744.60527301</v>
      </c>
      <c r="AB173" s="3">
        <v>208677282.14381999</v>
      </c>
      <c r="AC173" s="3">
        <v>184687871.81235701</v>
      </c>
      <c r="AD173" s="3">
        <v>166798175.085971</v>
      </c>
      <c r="AE173" s="3">
        <v>171223175.442424</v>
      </c>
      <c r="AF173" s="3">
        <v>163671023.407204</v>
      </c>
      <c r="AG173" s="3">
        <v>154078445.751885</v>
      </c>
      <c r="AH173" s="4" t="s">
        <v>272</v>
      </c>
    </row>
    <row r="174" spans="1:34" x14ac:dyDescent="0.25">
      <c r="A174" s="10" t="s">
        <v>34</v>
      </c>
      <c r="B174" s="2" t="s">
        <v>259</v>
      </c>
      <c r="C174" s="2" t="s">
        <v>216</v>
      </c>
      <c r="D174" s="2" t="s">
        <v>237</v>
      </c>
      <c r="E174" s="2" t="s">
        <v>271</v>
      </c>
      <c r="F174" s="2" t="s">
        <v>273</v>
      </c>
      <c r="G174" s="2" t="s">
        <v>39</v>
      </c>
      <c r="H174" s="2" t="s">
        <v>40</v>
      </c>
      <c r="I174" s="4" t="s">
        <v>41</v>
      </c>
      <c r="J174" s="3">
        <v>5547643393.4397497</v>
      </c>
      <c r="K174" s="3">
        <v>3846346833.4127202</v>
      </c>
      <c r="L174" s="3">
        <v>4250281799.22363</v>
      </c>
      <c r="M174" s="3">
        <v>3697356041.9604998</v>
      </c>
      <c r="N174" s="3">
        <v>4346511347.1389799</v>
      </c>
      <c r="O174" s="3">
        <v>3452497224.92449</v>
      </c>
      <c r="P174" s="3">
        <v>3569669648.4924002</v>
      </c>
      <c r="Q174" s="3">
        <v>2816447506.1398001</v>
      </c>
      <c r="R174" s="3">
        <v>2329436732.5746398</v>
      </c>
      <c r="S174" s="3">
        <v>1980123609.04388</v>
      </c>
      <c r="T174" s="3">
        <v>1928903865.2211201</v>
      </c>
      <c r="U174" s="3">
        <v>1780838430.71907</v>
      </c>
      <c r="V174" s="3">
        <v>1591091354.7567301</v>
      </c>
      <c r="W174" s="3">
        <v>1580348548.21033</v>
      </c>
      <c r="X174" s="3">
        <v>1730371506.1152</v>
      </c>
      <c r="Y174" s="3">
        <v>1778837044.7449801</v>
      </c>
      <c r="Z174" s="3">
        <v>1692389075.5023601</v>
      </c>
      <c r="AA174" s="3">
        <v>1616080836.92152</v>
      </c>
      <c r="AB174" s="3">
        <v>1480730422.78861</v>
      </c>
      <c r="AC174" s="3">
        <v>1490044827.3944199</v>
      </c>
      <c r="AD174" s="3">
        <v>1345081095.20121</v>
      </c>
      <c r="AE174" s="3">
        <v>1319680312.9329801</v>
      </c>
      <c r="AF174" s="3">
        <v>1167581932.4233899</v>
      </c>
      <c r="AG174" s="3">
        <v>1039832260.91012</v>
      </c>
      <c r="AH174" s="4" t="s">
        <v>274</v>
      </c>
    </row>
    <row r="175" spans="1:34" x14ac:dyDescent="0.25">
      <c r="A175" s="10" t="s">
        <v>34</v>
      </c>
      <c r="B175" s="2" t="s">
        <v>275</v>
      </c>
      <c r="C175" s="2" t="s">
        <v>216</v>
      </c>
      <c r="D175" s="2" t="s">
        <v>237</v>
      </c>
      <c r="E175" s="2" t="s">
        <v>276</v>
      </c>
      <c r="F175" s="2" t="s">
        <v>38</v>
      </c>
      <c r="G175" s="2" t="s">
        <v>39</v>
      </c>
      <c r="H175" s="2" t="s">
        <v>40</v>
      </c>
      <c r="I175" s="4" t="s">
        <v>41</v>
      </c>
      <c r="J175" s="3">
        <v>16003254540.606899</v>
      </c>
      <c r="K175" s="3">
        <v>13518426439.549999</v>
      </c>
      <c r="L175" s="3">
        <v>13322437766.2269</v>
      </c>
      <c r="M175" s="3">
        <v>7441640155.4890003</v>
      </c>
      <c r="N175" s="3">
        <v>8736248606.2141304</v>
      </c>
      <c r="O175" s="3">
        <v>7907504480.0068798</v>
      </c>
      <c r="P175" s="3">
        <v>8852252594.0340099</v>
      </c>
      <c r="Q175" s="3">
        <v>10022076474.9965</v>
      </c>
      <c r="R175" s="3">
        <v>13028712363.8918</v>
      </c>
      <c r="S175" s="3">
        <v>9217518318.7961292</v>
      </c>
      <c r="T175" s="3">
        <v>11625275356.294001</v>
      </c>
      <c r="U175" s="3">
        <v>12634485710.900999</v>
      </c>
      <c r="V175" s="3">
        <v>11697712365.4951</v>
      </c>
      <c r="W175" s="3">
        <v>12057834389.564301</v>
      </c>
      <c r="X175" s="3">
        <v>13217278752.319599</v>
      </c>
      <c r="Y175" s="3">
        <v>12471418718.911501</v>
      </c>
      <c r="Z175" s="3">
        <v>12408700627.316099</v>
      </c>
      <c r="AA175" s="3">
        <v>11648507422.6926</v>
      </c>
      <c r="AB175" s="3">
        <v>11099248989.069099</v>
      </c>
      <c r="AC175" s="3">
        <v>11136653336.063999</v>
      </c>
      <c r="AD175" s="3">
        <v>8678377144.4764099</v>
      </c>
      <c r="AE175" s="3">
        <v>9714801641.70084</v>
      </c>
      <c r="AF175" s="3">
        <v>9414032969.9824295</v>
      </c>
      <c r="AG175" s="3">
        <v>9151633460.0112705</v>
      </c>
      <c r="AH175" s="4" t="s">
        <v>277</v>
      </c>
    </row>
    <row r="176" spans="1:34" x14ac:dyDescent="0.25">
      <c r="A176" s="10" t="s">
        <v>34</v>
      </c>
      <c r="B176" s="2" t="s">
        <v>278</v>
      </c>
      <c r="C176" s="2" t="s">
        <v>216</v>
      </c>
      <c r="D176" s="2" t="s">
        <v>237</v>
      </c>
      <c r="E176" s="2" t="s">
        <v>279</v>
      </c>
      <c r="F176" s="2" t="s">
        <v>38</v>
      </c>
      <c r="G176" s="2" t="s">
        <v>39</v>
      </c>
      <c r="H176" s="2" t="s">
        <v>40</v>
      </c>
      <c r="I176" s="4" t="s">
        <v>41</v>
      </c>
      <c r="J176" s="3">
        <v>2946197564.4110999</v>
      </c>
      <c r="K176" s="3">
        <v>2293424157.2670202</v>
      </c>
      <c r="L176" s="3">
        <v>2265281267.2519102</v>
      </c>
      <c r="M176" s="3">
        <v>2588372207.9758501</v>
      </c>
      <c r="N176" s="3">
        <v>2748957597.6048999</v>
      </c>
      <c r="O176" s="3">
        <v>2431756295.4937501</v>
      </c>
      <c r="P176" s="3">
        <v>2300539151.9182401</v>
      </c>
      <c r="Q176" s="3">
        <v>2227678332.0135298</v>
      </c>
      <c r="R176" s="3">
        <v>2015489967.5932</v>
      </c>
      <c r="S176" s="3">
        <v>1917489821.90081</v>
      </c>
      <c r="T176" s="3">
        <v>1478683314.1639099</v>
      </c>
      <c r="U176" s="3">
        <v>1642535136.1184599</v>
      </c>
      <c r="V176" s="3">
        <v>1323650804.8394001</v>
      </c>
      <c r="W176" s="3">
        <v>1582883672.31494</v>
      </c>
      <c r="X176" s="3">
        <v>1439874421.4576399</v>
      </c>
      <c r="Y176" s="3">
        <v>1429483207.3452499</v>
      </c>
      <c r="Z176" s="3">
        <v>1364742935.24174</v>
      </c>
      <c r="AA176" s="3">
        <v>1152596290.7361</v>
      </c>
      <c r="AB176" s="3">
        <v>1105575313.6196401</v>
      </c>
      <c r="AC176" s="3">
        <v>1085519659.84199</v>
      </c>
      <c r="AD176" s="3">
        <v>820706752.88585699</v>
      </c>
      <c r="AE176" s="3">
        <v>696120425.27671003</v>
      </c>
      <c r="AF176" s="3">
        <v>680807830.79200399</v>
      </c>
      <c r="AG176" s="3">
        <v>436452121.19717598</v>
      </c>
      <c r="AH176" s="4" t="s">
        <v>280</v>
      </c>
    </row>
    <row r="177" spans="1:34" x14ac:dyDescent="0.25">
      <c r="A177" s="10" t="s">
        <v>34</v>
      </c>
      <c r="B177" s="2" t="s">
        <v>278</v>
      </c>
      <c r="C177" s="2" t="s">
        <v>216</v>
      </c>
      <c r="D177" s="2" t="s">
        <v>237</v>
      </c>
      <c r="E177" s="2" t="s">
        <v>281</v>
      </c>
      <c r="F177" s="2" t="s">
        <v>38</v>
      </c>
      <c r="G177" s="2" t="s">
        <v>39</v>
      </c>
      <c r="H177" s="2" t="s">
        <v>40</v>
      </c>
      <c r="I177" s="4" t="s">
        <v>41</v>
      </c>
      <c r="J177" s="3">
        <v>17038258786.929399</v>
      </c>
      <c r="K177" s="3">
        <v>20029853521.7295</v>
      </c>
      <c r="L177" s="3">
        <v>12521174799.2973</v>
      </c>
      <c r="M177" s="3">
        <v>10017043404.8081</v>
      </c>
      <c r="N177" s="3">
        <v>11926352379.7652</v>
      </c>
      <c r="O177" s="3">
        <v>10109853006.886299</v>
      </c>
      <c r="P177" s="3">
        <v>10629091531.715099</v>
      </c>
      <c r="Q177" s="3">
        <v>8730738924.8970909</v>
      </c>
      <c r="R177" s="3">
        <v>7150466432.4885798</v>
      </c>
      <c r="S177" s="3">
        <v>6119645416.5651398</v>
      </c>
      <c r="T177" s="3">
        <v>6446737076.1705103</v>
      </c>
      <c r="U177" s="3">
        <v>7135310154.8740902</v>
      </c>
      <c r="V177" s="3">
        <v>6376317832.0102396</v>
      </c>
      <c r="W177" s="3">
        <v>6216518403.3819199</v>
      </c>
      <c r="X177" s="3">
        <v>6347531056.6548996</v>
      </c>
      <c r="Y177" s="3">
        <v>7006486418.19452</v>
      </c>
      <c r="Z177" s="3">
        <v>6184082142.3586798</v>
      </c>
      <c r="AA177" s="3">
        <v>5635319436.0086699</v>
      </c>
      <c r="AB177" s="3">
        <v>5433473419.0594301</v>
      </c>
      <c r="AC177" s="3">
        <v>5541219158.2041101</v>
      </c>
      <c r="AD177" s="3">
        <v>4954659547.6821499</v>
      </c>
      <c r="AE177" s="3">
        <v>5112434924.8766403</v>
      </c>
      <c r="AF177" s="3">
        <v>5148133187.5358295</v>
      </c>
      <c r="AG177" s="3">
        <v>4479617970.3931904</v>
      </c>
      <c r="AH177" s="4" t="s">
        <v>282</v>
      </c>
    </row>
    <row r="178" spans="1:34" x14ac:dyDescent="0.25">
      <c r="A178" s="10" t="s">
        <v>45</v>
      </c>
      <c r="B178" s="2" t="s">
        <v>283</v>
      </c>
      <c r="C178" s="2" t="s">
        <v>216</v>
      </c>
      <c r="D178" s="2" t="s">
        <v>237</v>
      </c>
      <c r="E178" s="2" t="s">
        <v>284</v>
      </c>
      <c r="F178" s="2" t="s">
        <v>285</v>
      </c>
      <c r="G178" s="2" t="s">
        <v>39</v>
      </c>
      <c r="H178" s="2" t="s">
        <v>47</v>
      </c>
      <c r="I178" s="4" t="s">
        <v>48</v>
      </c>
      <c r="J178" s="3">
        <v>241.64924153961701</v>
      </c>
      <c r="K178" s="3">
        <v>248.31332673167799</v>
      </c>
      <c r="L178" s="3">
        <v>319.00549612346202</v>
      </c>
      <c r="M178" s="3">
        <v>55.430496675495803</v>
      </c>
      <c r="N178" s="3">
        <v>53.446314845329901</v>
      </c>
      <c r="O178" s="3">
        <v>47.8563070178662</v>
      </c>
      <c r="P178" s="3">
        <v>360.84523139941001</v>
      </c>
      <c r="Q178" s="3">
        <v>316.6517182156</v>
      </c>
      <c r="R178" s="3">
        <v>218.78017785900201</v>
      </c>
      <c r="S178" s="3">
        <v>2.81094388857113</v>
      </c>
      <c r="T178" s="3">
        <v>43.560064593713797</v>
      </c>
      <c r="U178" s="3"/>
      <c r="V178" s="3"/>
      <c r="W178" s="3"/>
      <c r="X178" s="3"/>
      <c r="Y178" s="3"/>
      <c r="Z178" s="3"/>
      <c r="AA178" s="3"/>
      <c r="AB178" s="3"/>
      <c r="AC178" s="3"/>
      <c r="AD178" s="3"/>
      <c r="AE178" s="3"/>
      <c r="AF178" s="3"/>
      <c r="AG178" s="3"/>
      <c r="AH178" s="4" t="s">
        <v>286</v>
      </c>
    </row>
    <row r="179" spans="1:34" x14ac:dyDescent="0.25">
      <c r="A179" s="10" t="s">
        <v>45</v>
      </c>
      <c r="B179" s="2" t="s">
        <v>283</v>
      </c>
      <c r="C179" s="2" t="s">
        <v>216</v>
      </c>
      <c r="D179" s="2" t="s">
        <v>237</v>
      </c>
      <c r="E179" s="2" t="s">
        <v>284</v>
      </c>
      <c r="F179" s="2" t="s">
        <v>285</v>
      </c>
      <c r="G179" s="2" t="s">
        <v>39</v>
      </c>
      <c r="H179" s="2" t="s">
        <v>287</v>
      </c>
      <c r="I179" s="4" t="s">
        <v>114</v>
      </c>
      <c r="J179" s="3">
        <v>28544.973544973502</v>
      </c>
      <c r="K179" s="3">
        <v>27874.338624338601</v>
      </c>
      <c r="L179" s="3">
        <v>27203.703703703701</v>
      </c>
      <c r="M179" s="3">
        <v>26533.0687830688</v>
      </c>
      <c r="N179" s="3">
        <v>25862.4338624339</v>
      </c>
      <c r="O179" s="3">
        <v>25191.798941798901</v>
      </c>
      <c r="P179" s="3">
        <v>9306.6578483245194</v>
      </c>
      <c r="Q179" s="3">
        <v>13879.678924162299</v>
      </c>
      <c r="R179" s="3">
        <v>18784.074447334198</v>
      </c>
      <c r="S179" s="3">
        <v>26582.719115734701</v>
      </c>
      <c r="T179" s="3">
        <v>41690.7184655397</v>
      </c>
      <c r="U179" s="3">
        <v>73303.091072629803</v>
      </c>
      <c r="V179" s="3">
        <v>76941.8</v>
      </c>
      <c r="W179" s="3">
        <v>79015.41</v>
      </c>
      <c r="X179" s="3">
        <v>118973.6</v>
      </c>
      <c r="Y179" s="3">
        <v>107197.2</v>
      </c>
      <c r="Z179" s="3">
        <v>101916.98</v>
      </c>
      <c r="AA179" s="3">
        <v>122191.32</v>
      </c>
      <c r="AB179" s="3">
        <v>121120.9</v>
      </c>
      <c r="AC179" s="3">
        <v>85240</v>
      </c>
      <c r="AD179" s="3">
        <v>92539.284285000002</v>
      </c>
      <c r="AE179" s="3">
        <v>147970</v>
      </c>
      <c r="AF179" s="3">
        <v>189654</v>
      </c>
      <c r="AG179" s="3">
        <v>191388</v>
      </c>
      <c r="AH179" s="4" t="s">
        <v>288</v>
      </c>
    </row>
    <row r="180" spans="1:34" x14ac:dyDescent="0.25">
      <c r="A180" s="10" t="s">
        <v>34</v>
      </c>
      <c r="B180" s="2" t="s">
        <v>283</v>
      </c>
      <c r="C180" s="2" t="s">
        <v>216</v>
      </c>
      <c r="D180" s="2" t="s">
        <v>237</v>
      </c>
      <c r="E180" s="2" t="s">
        <v>284</v>
      </c>
      <c r="F180" s="2" t="s">
        <v>285</v>
      </c>
      <c r="G180" s="2" t="s">
        <v>39</v>
      </c>
      <c r="H180" s="2" t="s">
        <v>113</v>
      </c>
      <c r="I180" s="4" t="s">
        <v>114</v>
      </c>
      <c r="J180" s="3">
        <v>1325531.3051146399</v>
      </c>
      <c r="K180" s="3">
        <v>1317696.42857143</v>
      </c>
      <c r="L180" s="3">
        <v>1309861.5520282199</v>
      </c>
      <c r="M180" s="3">
        <v>1302026.67548501</v>
      </c>
      <c r="N180" s="3">
        <v>1294191.7989417999</v>
      </c>
      <c r="O180" s="3">
        <v>1286356.92239859</v>
      </c>
      <c r="P180" s="3">
        <v>1214201.9400352701</v>
      </c>
      <c r="Q180" s="3">
        <v>1091928.34997248</v>
      </c>
      <c r="R180" s="3">
        <v>945206.63871835195</v>
      </c>
      <c r="S180" s="3">
        <v>626402.75461692701</v>
      </c>
      <c r="T180" s="3">
        <v>605033.55796229397</v>
      </c>
      <c r="U180" s="3">
        <v>686775.38965602103</v>
      </c>
      <c r="V180" s="3">
        <v>698159.3</v>
      </c>
      <c r="W180" s="3">
        <v>730061.77</v>
      </c>
      <c r="X180" s="3">
        <v>799526.14</v>
      </c>
      <c r="Y180" s="3">
        <v>753020.32296999998</v>
      </c>
      <c r="Z180" s="3">
        <v>736437.56</v>
      </c>
      <c r="AA180" s="3">
        <v>860152.87</v>
      </c>
      <c r="AB180" s="3">
        <v>835860.61</v>
      </c>
      <c r="AC180" s="3">
        <v>832309.64</v>
      </c>
      <c r="AD180" s="3">
        <v>656190.74490000005</v>
      </c>
      <c r="AE180" s="3">
        <v>624506</v>
      </c>
      <c r="AF180" s="3">
        <v>774900</v>
      </c>
      <c r="AG180" s="3">
        <v>743221</v>
      </c>
      <c r="AH180" s="4" t="s">
        <v>289</v>
      </c>
    </row>
    <row r="181" spans="1:34" x14ac:dyDescent="0.25">
      <c r="A181" s="10" t="s">
        <v>34</v>
      </c>
      <c r="B181" s="2" t="s">
        <v>283</v>
      </c>
      <c r="C181" s="2" t="s">
        <v>216</v>
      </c>
      <c r="D181" s="2" t="s">
        <v>237</v>
      </c>
      <c r="E181" s="2" t="s">
        <v>284</v>
      </c>
      <c r="F181" s="2" t="s">
        <v>285</v>
      </c>
      <c r="G181" s="2" t="s">
        <v>39</v>
      </c>
      <c r="H181" s="2" t="s">
        <v>50</v>
      </c>
      <c r="I181" s="4" t="s">
        <v>48</v>
      </c>
      <c r="J181" s="3">
        <v>474642.87135017599</v>
      </c>
      <c r="K181" s="3">
        <v>395728.46993954002</v>
      </c>
      <c r="L181" s="3">
        <v>316750.040444705</v>
      </c>
      <c r="M181" s="3">
        <v>238105.87811871001</v>
      </c>
      <c r="N181" s="3">
        <v>159200.124975096</v>
      </c>
      <c r="O181" s="3">
        <v>80297.977657479103</v>
      </c>
      <c r="P181" s="3">
        <v>80076.154768600594</v>
      </c>
      <c r="Q181" s="3">
        <v>78188.348281784405</v>
      </c>
      <c r="R181" s="3">
        <v>76737.349049194003</v>
      </c>
      <c r="S181" s="3">
        <v>1464.4940940686399</v>
      </c>
      <c r="T181" s="3">
        <v>30090.645077028999</v>
      </c>
      <c r="U181" s="3"/>
      <c r="V181" s="3"/>
      <c r="W181" s="3"/>
      <c r="X181" s="3"/>
      <c r="Y181" s="3"/>
      <c r="Z181" s="3"/>
      <c r="AA181" s="3"/>
      <c r="AB181" s="3"/>
      <c r="AC181" s="3"/>
      <c r="AD181" s="3"/>
      <c r="AE181" s="3"/>
      <c r="AF181" s="3"/>
      <c r="AG181" s="3"/>
      <c r="AH181" s="4" t="s">
        <v>290</v>
      </c>
    </row>
    <row r="182" spans="1:34" x14ac:dyDescent="0.25">
      <c r="A182" s="10" t="s">
        <v>34</v>
      </c>
      <c r="B182" s="2" t="s">
        <v>283</v>
      </c>
      <c r="C182" s="2" t="s">
        <v>216</v>
      </c>
      <c r="D182" s="2" t="s">
        <v>237</v>
      </c>
      <c r="E182" s="2" t="s">
        <v>284</v>
      </c>
      <c r="F182" s="2" t="s">
        <v>285</v>
      </c>
      <c r="G182" s="2" t="s">
        <v>39</v>
      </c>
      <c r="H182" s="2" t="s">
        <v>120</v>
      </c>
      <c r="I182" s="4" t="s">
        <v>48</v>
      </c>
      <c r="J182" s="3"/>
      <c r="K182" s="3"/>
      <c r="L182" s="3"/>
      <c r="M182" s="3"/>
      <c r="N182" s="3"/>
      <c r="O182" s="3"/>
      <c r="P182" s="3"/>
      <c r="Q182" s="3"/>
      <c r="R182" s="3"/>
      <c r="S182" s="3">
        <v>4847.1971014492801</v>
      </c>
      <c r="T182" s="3">
        <v>4165.4285714285697</v>
      </c>
      <c r="U182" s="3">
        <v>0.96264347826087004</v>
      </c>
      <c r="V182" s="3">
        <v>6299</v>
      </c>
      <c r="W182" s="3">
        <v>6786</v>
      </c>
      <c r="X182" s="3">
        <v>4939</v>
      </c>
      <c r="Y182" s="3">
        <v>4539</v>
      </c>
      <c r="Z182" s="3">
        <v>6498.4</v>
      </c>
      <c r="AA182" s="3">
        <v>31139.4</v>
      </c>
      <c r="AB182" s="3">
        <v>4092</v>
      </c>
      <c r="AC182" s="3">
        <v>5623</v>
      </c>
      <c r="AD182" s="3">
        <v>2568</v>
      </c>
      <c r="AE182" s="3">
        <v>4473</v>
      </c>
      <c r="AF182" s="3">
        <v>1646</v>
      </c>
      <c r="AG182" s="3">
        <v>1409</v>
      </c>
      <c r="AH182" s="4" t="s">
        <v>291</v>
      </c>
    </row>
    <row r="183" spans="1:34" x14ac:dyDescent="0.25">
      <c r="A183" s="10" t="s">
        <v>169</v>
      </c>
      <c r="B183" s="2" t="s">
        <v>283</v>
      </c>
      <c r="C183" s="2" t="s">
        <v>216</v>
      </c>
      <c r="D183" s="2" t="s">
        <v>237</v>
      </c>
      <c r="E183" s="2" t="s">
        <v>284</v>
      </c>
      <c r="F183" s="2" t="s">
        <v>285</v>
      </c>
      <c r="G183" s="2" t="s">
        <v>39</v>
      </c>
      <c r="H183" s="2" t="s">
        <v>170</v>
      </c>
      <c r="I183" s="4" t="s">
        <v>114</v>
      </c>
      <c r="J183" s="3"/>
      <c r="K183" s="3"/>
      <c r="L183" s="3"/>
      <c r="M183" s="3"/>
      <c r="N183" s="3"/>
      <c r="O183" s="3"/>
      <c r="P183" s="3"/>
      <c r="Q183" s="3"/>
      <c r="R183" s="3"/>
      <c r="S183" s="3"/>
      <c r="T183" s="3"/>
      <c r="U183" s="3"/>
      <c r="V183" s="3"/>
      <c r="W183" s="3">
        <v>2904</v>
      </c>
      <c r="X183" s="3"/>
      <c r="Y183" s="3">
        <v>7701</v>
      </c>
      <c r="Z183" s="3"/>
      <c r="AA183" s="3">
        <v>265.2</v>
      </c>
      <c r="AB183" s="3">
        <v>9857.36</v>
      </c>
      <c r="AC183" s="3">
        <v>25491</v>
      </c>
      <c r="AD183" s="3">
        <v>12439</v>
      </c>
      <c r="AE183" s="3">
        <v>19935</v>
      </c>
      <c r="AF183" s="3"/>
      <c r="AG183" s="3"/>
      <c r="AH183" s="4" t="s">
        <v>292</v>
      </c>
    </row>
    <row r="184" spans="1:34" x14ac:dyDescent="0.25">
      <c r="A184" s="10" t="s">
        <v>34</v>
      </c>
      <c r="B184" s="2" t="s">
        <v>283</v>
      </c>
      <c r="C184" s="2" t="s">
        <v>216</v>
      </c>
      <c r="D184" s="2" t="s">
        <v>237</v>
      </c>
      <c r="E184" s="2" t="s">
        <v>284</v>
      </c>
      <c r="F184" s="2" t="s">
        <v>285</v>
      </c>
      <c r="G184" s="2" t="s">
        <v>39</v>
      </c>
      <c r="H184" s="2" t="s">
        <v>40</v>
      </c>
      <c r="I184" s="4" t="s">
        <v>41</v>
      </c>
      <c r="J184" s="3">
        <v>2523821240.6363702</v>
      </c>
      <c r="K184" s="3">
        <v>2672314026.8765702</v>
      </c>
      <c r="L184" s="3">
        <v>2820806725.6663499</v>
      </c>
      <c r="M184" s="3">
        <v>2969297877.34062</v>
      </c>
      <c r="N184" s="3">
        <v>3117796565.9435201</v>
      </c>
      <c r="O184" s="3">
        <v>3266293108.1658201</v>
      </c>
      <c r="P184" s="3">
        <v>2829760977.1991401</v>
      </c>
      <c r="Q184" s="3">
        <v>2377765308.0620999</v>
      </c>
      <c r="R184" s="3">
        <v>1907916888.2899001</v>
      </c>
      <c r="S184" s="3">
        <v>1164394953.69558</v>
      </c>
      <c r="T184" s="3">
        <v>917782663.43573999</v>
      </c>
      <c r="U184" s="3">
        <v>580601843.05472505</v>
      </c>
      <c r="V184" s="3">
        <v>2095077306.73893</v>
      </c>
      <c r="W184" s="3">
        <v>1781621925.9870999</v>
      </c>
      <c r="X184" s="3">
        <v>1883584981.6800001</v>
      </c>
      <c r="Y184" s="3">
        <v>3215170056.6419501</v>
      </c>
      <c r="Z184" s="3">
        <v>4858243236.3968401</v>
      </c>
      <c r="AA184" s="3">
        <v>2889506054.4513602</v>
      </c>
      <c r="AB184" s="3">
        <v>3774629836.0700402</v>
      </c>
      <c r="AC184" s="3">
        <v>5119863656.9455299</v>
      </c>
      <c r="AD184" s="3">
        <v>4311015333.8997297</v>
      </c>
      <c r="AE184" s="3">
        <v>3884523594.7548599</v>
      </c>
      <c r="AF184" s="3">
        <v>4593529373.3385201</v>
      </c>
      <c r="AG184" s="3">
        <v>4940840304.33074</v>
      </c>
      <c r="AH184" s="4" t="s">
        <v>293</v>
      </c>
    </row>
    <row r="185" spans="1:34" x14ac:dyDescent="0.25">
      <c r="A185" s="10" t="s">
        <v>34</v>
      </c>
      <c r="B185" s="2" t="s">
        <v>283</v>
      </c>
      <c r="C185" s="2" t="s">
        <v>216</v>
      </c>
      <c r="D185" s="2" t="s">
        <v>237</v>
      </c>
      <c r="E185" s="2" t="s">
        <v>284</v>
      </c>
      <c r="F185" s="2" t="s">
        <v>285</v>
      </c>
      <c r="G185" s="2" t="s">
        <v>39</v>
      </c>
      <c r="H185" s="2" t="s">
        <v>173</v>
      </c>
      <c r="I185" s="4" t="s">
        <v>114</v>
      </c>
      <c r="J185" s="3">
        <v>224887.566137566</v>
      </c>
      <c r="K185" s="3">
        <v>228652.998236332</v>
      </c>
      <c r="L185" s="3">
        <v>232418.43033509699</v>
      </c>
      <c r="M185" s="3">
        <v>236183.862433862</v>
      </c>
      <c r="N185" s="3">
        <v>239949.294532628</v>
      </c>
      <c r="O185" s="3">
        <v>243714.72663139299</v>
      </c>
      <c r="P185" s="3">
        <v>287560.62610229303</v>
      </c>
      <c r="Q185" s="3">
        <v>276969.53805114602</v>
      </c>
      <c r="R185" s="3">
        <v>305121.99885080598</v>
      </c>
      <c r="S185" s="3">
        <v>195291.76653629099</v>
      </c>
      <c r="T185" s="3">
        <v>222535.28252016101</v>
      </c>
      <c r="U185" s="3">
        <v>236190.87599580601</v>
      </c>
      <c r="V185" s="3">
        <v>210297</v>
      </c>
      <c r="W185" s="3">
        <v>262926.739</v>
      </c>
      <c r="X185" s="3">
        <v>265622.81</v>
      </c>
      <c r="Y185" s="3">
        <v>232764.61</v>
      </c>
      <c r="Z185" s="3">
        <v>232674.14</v>
      </c>
      <c r="AA185" s="3">
        <v>218224.25</v>
      </c>
      <c r="AB185" s="3">
        <v>229419.71</v>
      </c>
      <c r="AC185" s="3">
        <v>187916.09</v>
      </c>
      <c r="AD185" s="3">
        <v>314648.08630000002</v>
      </c>
      <c r="AE185" s="3">
        <v>325960</v>
      </c>
      <c r="AF185" s="3">
        <v>167625</v>
      </c>
      <c r="AG185" s="3">
        <v>128761</v>
      </c>
      <c r="AH185" s="4" t="s">
        <v>294</v>
      </c>
    </row>
    <row r="186" spans="1:34" x14ac:dyDescent="0.25">
      <c r="A186" s="10" t="s">
        <v>45</v>
      </c>
      <c r="B186" s="2" t="s">
        <v>283</v>
      </c>
      <c r="C186" s="2" t="s">
        <v>216</v>
      </c>
      <c r="D186" s="2" t="s">
        <v>237</v>
      </c>
      <c r="E186" s="2" t="s">
        <v>284</v>
      </c>
      <c r="F186" s="2" t="s">
        <v>285</v>
      </c>
      <c r="G186" s="2" t="s">
        <v>39</v>
      </c>
      <c r="H186" s="2" t="s">
        <v>501</v>
      </c>
      <c r="I186" s="4" t="s">
        <v>48</v>
      </c>
      <c r="J186" s="3"/>
      <c r="K186" s="3"/>
      <c r="L186" s="3"/>
      <c r="M186" s="3"/>
      <c r="N186" s="3"/>
      <c r="O186" s="3"/>
      <c r="P186" s="3"/>
      <c r="Q186" s="3"/>
      <c r="R186" s="3"/>
      <c r="S186" s="3"/>
      <c r="T186" s="3">
        <v>15.898378045938401</v>
      </c>
      <c r="U186" s="3"/>
      <c r="V186" s="3"/>
      <c r="W186" s="3"/>
      <c r="X186" s="3"/>
      <c r="Y186" s="3"/>
      <c r="Z186" s="3"/>
      <c r="AA186" s="3"/>
      <c r="AB186" s="3"/>
      <c r="AC186" s="3"/>
      <c r="AD186" s="3"/>
      <c r="AE186" s="3"/>
      <c r="AF186" s="3"/>
      <c r="AG186" s="3"/>
      <c r="AH186" s="4" t="s">
        <v>295</v>
      </c>
    </row>
    <row r="187" spans="1:34" x14ac:dyDescent="0.25">
      <c r="A187" s="10" t="s">
        <v>34</v>
      </c>
      <c r="B187" s="2" t="s">
        <v>283</v>
      </c>
      <c r="C187" s="2" t="s">
        <v>216</v>
      </c>
      <c r="D187" s="2" t="s">
        <v>237</v>
      </c>
      <c r="E187" s="2" t="s">
        <v>284</v>
      </c>
      <c r="F187" s="2" t="s">
        <v>285</v>
      </c>
      <c r="G187" s="2" t="s">
        <v>39</v>
      </c>
      <c r="H187" s="2" t="s">
        <v>124</v>
      </c>
      <c r="I187" s="4" t="s">
        <v>48</v>
      </c>
      <c r="J187" s="3">
        <v>5599385.1153601697</v>
      </c>
      <c r="K187" s="3">
        <v>5852083.6389830504</v>
      </c>
      <c r="L187" s="3">
        <v>6104782.1626059301</v>
      </c>
      <c r="M187" s="3">
        <v>6357480.6862288099</v>
      </c>
      <c r="N187" s="3">
        <v>6610179.2098516999</v>
      </c>
      <c r="O187" s="3">
        <v>6862877.7334745796</v>
      </c>
      <c r="P187" s="3">
        <v>4898844</v>
      </c>
      <c r="Q187" s="3">
        <v>2862246</v>
      </c>
      <c r="R187" s="3">
        <v>825398.21523809398</v>
      </c>
      <c r="S187" s="3"/>
      <c r="T187" s="3"/>
      <c r="U187" s="3"/>
      <c r="V187" s="3"/>
      <c r="W187" s="3"/>
      <c r="X187" s="3"/>
      <c r="Y187" s="3"/>
      <c r="Z187" s="3"/>
      <c r="AA187" s="3"/>
      <c r="AB187" s="3"/>
      <c r="AC187" s="3"/>
      <c r="AD187" s="3"/>
      <c r="AE187" s="3"/>
      <c r="AF187" s="3"/>
      <c r="AG187" s="3"/>
      <c r="AH187" s="4" t="s">
        <v>296</v>
      </c>
    </row>
    <row r="188" spans="1:34" x14ac:dyDescent="0.25">
      <c r="A188" s="10" t="s">
        <v>169</v>
      </c>
      <c r="B188" s="2" t="s">
        <v>283</v>
      </c>
      <c r="C188" s="2" t="s">
        <v>216</v>
      </c>
      <c r="D188" s="2" t="s">
        <v>237</v>
      </c>
      <c r="E188" s="2" t="s">
        <v>284</v>
      </c>
      <c r="F188" s="2" t="s">
        <v>285</v>
      </c>
      <c r="G188" s="2" t="s">
        <v>39</v>
      </c>
      <c r="H188" s="2" t="s">
        <v>180</v>
      </c>
      <c r="I188" s="4" t="s">
        <v>114</v>
      </c>
      <c r="J188" s="3">
        <v>41027.336860670199</v>
      </c>
      <c r="K188" s="3">
        <v>48574.074074074102</v>
      </c>
      <c r="L188" s="3">
        <v>56120.811287477998</v>
      </c>
      <c r="M188" s="3">
        <v>63667.5485008818</v>
      </c>
      <c r="N188" s="3">
        <v>71214.285714285696</v>
      </c>
      <c r="O188" s="3">
        <v>78761.022927689599</v>
      </c>
      <c r="P188" s="3">
        <v>72443.783068783101</v>
      </c>
      <c r="Q188" s="3">
        <v>75695.8915343915</v>
      </c>
      <c r="R188" s="3">
        <v>81491.473018235803</v>
      </c>
      <c r="S188" s="3">
        <v>56321.166356531401</v>
      </c>
      <c r="T188" s="3">
        <v>69003.915891328696</v>
      </c>
      <c r="U188" s="3">
        <v>94431.011180161004</v>
      </c>
      <c r="V188" s="3">
        <v>80759</v>
      </c>
      <c r="W188" s="3">
        <v>96800</v>
      </c>
      <c r="X188" s="3">
        <v>107617.7</v>
      </c>
      <c r="Y188" s="3">
        <v>109644.8814</v>
      </c>
      <c r="Z188" s="3">
        <v>101698.75</v>
      </c>
      <c r="AA188" s="3">
        <v>101559.06</v>
      </c>
      <c r="AB188" s="3">
        <v>99626.22</v>
      </c>
      <c r="AC188" s="3">
        <v>78302</v>
      </c>
      <c r="AD188" s="3">
        <v>62628.072200000002</v>
      </c>
      <c r="AE188" s="3">
        <v>54464</v>
      </c>
      <c r="AF188" s="3">
        <v>65954</v>
      </c>
      <c r="AG188" s="3">
        <v>55208.18</v>
      </c>
      <c r="AH188" s="4" t="s">
        <v>297</v>
      </c>
    </row>
    <row r="189" spans="1:34" x14ac:dyDescent="0.25">
      <c r="A189" s="10" t="s">
        <v>34</v>
      </c>
      <c r="B189" s="2" t="s">
        <v>283</v>
      </c>
      <c r="C189" s="2" t="s">
        <v>216</v>
      </c>
      <c r="D189" s="2" t="s">
        <v>237</v>
      </c>
      <c r="E189" s="2" t="s">
        <v>284</v>
      </c>
      <c r="F189" s="2" t="s">
        <v>298</v>
      </c>
      <c r="G189" s="2" t="s">
        <v>39</v>
      </c>
      <c r="H189" s="2" t="s">
        <v>40</v>
      </c>
      <c r="I189" s="4" t="s">
        <v>41</v>
      </c>
      <c r="J189" s="3">
        <v>2728324586.59971</v>
      </c>
      <c r="K189" s="3">
        <v>2499338204.0697298</v>
      </c>
      <c r="L189" s="3">
        <v>2456388099.3196902</v>
      </c>
      <c r="M189" s="3">
        <v>2387341599.0356302</v>
      </c>
      <c r="N189" s="3">
        <v>2566984109.28509</v>
      </c>
      <c r="O189" s="3">
        <v>2403753742.7932</v>
      </c>
      <c r="P189" s="3">
        <v>2431990009.6135302</v>
      </c>
      <c r="Q189" s="3">
        <v>2406976644.8720698</v>
      </c>
      <c r="R189" s="3">
        <v>2213243687.7892599</v>
      </c>
      <c r="S189" s="3">
        <v>2370632799.87778</v>
      </c>
      <c r="T189" s="3">
        <v>2595874816.3044901</v>
      </c>
      <c r="U189" s="3">
        <v>2731965041.2042999</v>
      </c>
      <c r="V189" s="3">
        <v>2530667376.05264</v>
      </c>
      <c r="W189" s="3">
        <v>2570291446.9716301</v>
      </c>
      <c r="X189" s="3">
        <v>2841203381.8029599</v>
      </c>
      <c r="Y189" s="3">
        <v>2944885275.8237</v>
      </c>
      <c r="Z189" s="3">
        <v>2404375358.3543501</v>
      </c>
      <c r="AA189" s="3">
        <v>1889847117.8728199</v>
      </c>
      <c r="AB189" s="3">
        <v>1447195889.83793</v>
      </c>
      <c r="AC189" s="3">
        <v>1533788580.97487</v>
      </c>
      <c r="AD189" s="3">
        <v>2048597340.37256</v>
      </c>
      <c r="AE189" s="3">
        <v>2570820315.6035299</v>
      </c>
      <c r="AF189" s="3">
        <v>2594719785.45397</v>
      </c>
      <c r="AG189" s="3">
        <v>2240537808.0267801</v>
      </c>
      <c r="AH189" s="4" t="s">
        <v>299</v>
      </c>
    </row>
    <row r="190" spans="1:34" x14ac:dyDescent="0.25">
      <c r="A190" s="10" t="s">
        <v>34</v>
      </c>
      <c r="B190" s="2" t="s">
        <v>283</v>
      </c>
      <c r="C190" s="2" t="s">
        <v>216</v>
      </c>
      <c r="D190" s="2" t="s">
        <v>237</v>
      </c>
      <c r="E190" s="2" t="s">
        <v>284</v>
      </c>
      <c r="F190" s="2" t="s">
        <v>300</v>
      </c>
      <c r="G190" s="2" t="s">
        <v>39</v>
      </c>
      <c r="H190" s="2" t="s">
        <v>40</v>
      </c>
      <c r="I190" s="4" t="s">
        <v>41</v>
      </c>
      <c r="J190" s="3">
        <v>7544818687.6381798</v>
      </c>
      <c r="K190" s="3">
        <v>6911587309.4464703</v>
      </c>
      <c r="L190" s="3">
        <v>6792814508.5320597</v>
      </c>
      <c r="M190" s="3">
        <v>6601875597.4443598</v>
      </c>
      <c r="N190" s="3">
        <v>7098653061.1967497</v>
      </c>
      <c r="O190" s="3">
        <v>6647261197.6527996</v>
      </c>
      <c r="P190" s="3">
        <v>6725344837.1953602</v>
      </c>
      <c r="Q190" s="3">
        <v>6656173704.6002998</v>
      </c>
      <c r="R190" s="3">
        <v>6928694284.1123199</v>
      </c>
      <c r="S190" s="3">
        <v>6372749981.2349195</v>
      </c>
      <c r="T190" s="3">
        <v>6549320799.4398603</v>
      </c>
      <c r="U190" s="3">
        <v>6464276651.1386499</v>
      </c>
      <c r="V190" s="3">
        <v>6276403573.4395399</v>
      </c>
      <c r="W190" s="3">
        <v>6049138067.1993904</v>
      </c>
      <c r="X190" s="3">
        <v>5325246935.8361397</v>
      </c>
      <c r="Y190" s="3">
        <v>4819297519.7231703</v>
      </c>
      <c r="Z190" s="3">
        <v>4453674576.7332001</v>
      </c>
      <c r="AA190" s="3">
        <v>5327038649.1697502</v>
      </c>
      <c r="AB190" s="3">
        <v>4490665241.4360304</v>
      </c>
      <c r="AC190" s="3">
        <v>4560514036.7230301</v>
      </c>
      <c r="AD190" s="3">
        <v>4589875799.3152399</v>
      </c>
      <c r="AE190" s="3">
        <v>4654147649.7200804</v>
      </c>
      <c r="AF190" s="3">
        <v>4493922753.1345501</v>
      </c>
      <c r="AG190" s="3">
        <v>4223119649.95152</v>
      </c>
      <c r="AH190" s="4" t="s">
        <v>301</v>
      </c>
    </row>
    <row r="191" spans="1:34" x14ac:dyDescent="0.25">
      <c r="A191" s="10" t="s">
        <v>34</v>
      </c>
      <c r="B191" s="2" t="s">
        <v>283</v>
      </c>
      <c r="C191" s="2" t="s">
        <v>216</v>
      </c>
      <c r="D191" s="2" t="s">
        <v>237</v>
      </c>
      <c r="E191" s="2" t="s">
        <v>284</v>
      </c>
      <c r="F191" s="2" t="s">
        <v>38</v>
      </c>
      <c r="G191" s="2" t="s">
        <v>39</v>
      </c>
      <c r="H191" s="2" t="s">
        <v>40</v>
      </c>
      <c r="I191" s="4" t="s">
        <v>41</v>
      </c>
      <c r="J191" s="3">
        <v>19665252340.624298</v>
      </c>
      <c r="K191" s="3">
        <v>16281712186.0406</v>
      </c>
      <c r="L191" s="3">
        <v>16159220595.8249</v>
      </c>
      <c r="M191" s="3">
        <v>15920575113.042601</v>
      </c>
      <c r="N191" s="3">
        <v>20543027280.462502</v>
      </c>
      <c r="O191" s="3">
        <v>16587969465.9804</v>
      </c>
      <c r="P191" s="3">
        <v>19444186962.452202</v>
      </c>
      <c r="Q191" s="3">
        <v>12579761810.8106</v>
      </c>
      <c r="R191" s="3">
        <v>9217883312.4443893</v>
      </c>
      <c r="S191" s="3">
        <v>6333632210.6075401</v>
      </c>
      <c r="T191" s="3">
        <v>5557604443.6047802</v>
      </c>
      <c r="U191" s="3">
        <v>5646139867.3585396</v>
      </c>
      <c r="V191" s="3">
        <v>5708484102.3835001</v>
      </c>
      <c r="W191" s="3">
        <v>5755938841.8413</v>
      </c>
      <c r="X191" s="3">
        <v>6690363381.1412296</v>
      </c>
      <c r="Y191" s="3">
        <v>7114745604.01546</v>
      </c>
      <c r="Z191" s="3">
        <v>7371668495.7669096</v>
      </c>
      <c r="AA191" s="3">
        <v>7845900774.9109097</v>
      </c>
      <c r="AB191" s="3">
        <v>7772320725.0134201</v>
      </c>
      <c r="AC191" s="3">
        <v>7499679411.0855303</v>
      </c>
      <c r="AD191" s="3">
        <v>7180261441.1124401</v>
      </c>
      <c r="AE191" s="3">
        <v>7476927999.7240295</v>
      </c>
      <c r="AF191" s="3">
        <v>7521656629.1462297</v>
      </c>
      <c r="AG191" s="3">
        <v>5560513852.1811504</v>
      </c>
      <c r="AH191" s="4" t="s">
        <v>302</v>
      </c>
    </row>
    <row r="192" spans="1:34" x14ac:dyDescent="0.25">
      <c r="A192" s="10" t="s">
        <v>34</v>
      </c>
      <c r="B192" s="2" t="s">
        <v>303</v>
      </c>
      <c r="C192" s="2" t="s">
        <v>216</v>
      </c>
      <c r="D192" s="2" t="s">
        <v>237</v>
      </c>
      <c r="E192" s="2" t="s">
        <v>304</v>
      </c>
      <c r="F192" s="2" t="s">
        <v>305</v>
      </c>
      <c r="G192" s="2" t="s">
        <v>39</v>
      </c>
      <c r="H192" s="2" t="s">
        <v>40</v>
      </c>
      <c r="I192" s="4" t="s">
        <v>41</v>
      </c>
      <c r="J192" s="3">
        <v>751266689.13797498</v>
      </c>
      <c r="K192" s="3">
        <v>716559828.55429101</v>
      </c>
      <c r="L192" s="3">
        <v>562378852.614411</v>
      </c>
      <c r="M192" s="3">
        <v>716004742.50367999</v>
      </c>
      <c r="N192" s="3">
        <v>746186887.54755902</v>
      </c>
      <c r="O192" s="3">
        <v>716660933.26064396</v>
      </c>
      <c r="P192" s="3">
        <v>386076788.43852901</v>
      </c>
      <c r="Q192" s="3">
        <v>357531551.497141</v>
      </c>
      <c r="R192" s="3">
        <v>261955735.30346599</v>
      </c>
      <c r="S192" s="3">
        <v>201951493.72008401</v>
      </c>
      <c r="T192" s="3">
        <v>192423739.55330801</v>
      </c>
      <c r="U192" s="3">
        <v>184641807.678969</v>
      </c>
      <c r="V192" s="3">
        <v>171986243.72635099</v>
      </c>
      <c r="W192" s="3">
        <v>170605454.52785701</v>
      </c>
      <c r="X192" s="3">
        <v>157606211.40750501</v>
      </c>
      <c r="Y192" s="3">
        <v>151575422.501315</v>
      </c>
      <c r="Z192" s="3">
        <v>140541295.61522299</v>
      </c>
      <c r="AA192" s="3">
        <v>119210121.587681</v>
      </c>
      <c r="AB192" s="3">
        <v>91666760.295704797</v>
      </c>
      <c r="AC192" s="3">
        <v>91203550.3461079</v>
      </c>
      <c r="AD192" s="3">
        <v>75613523.716668993</v>
      </c>
      <c r="AE192" s="3">
        <v>83314842.943598896</v>
      </c>
      <c r="AF192" s="3">
        <v>80327219.657882094</v>
      </c>
      <c r="AG192" s="3">
        <v>89480448.736703202</v>
      </c>
      <c r="AH192" s="4" t="s">
        <v>306</v>
      </c>
    </row>
    <row r="193" spans="1:34" x14ac:dyDescent="0.25">
      <c r="A193" s="10" t="s">
        <v>34</v>
      </c>
      <c r="B193" s="2" t="s">
        <v>303</v>
      </c>
      <c r="C193" s="2" t="s">
        <v>216</v>
      </c>
      <c r="D193" s="2" t="s">
        <v>237</v>
      </c>
      <c r="E193" s="2" t="s">
        <v>304</v>
      </c>
      <c r="F193" s="2" t="s">
        <v>307</v>
      </c>
      <c r="G193" s="2" t="s">
        <v>39</v>
      </c>
      <c r="H193" s="2" t="s">
        <v>40</v>
      </c>
      <c r="I193" s="4" t="s">
        <v>41</v>
      </c>
      <c r="J193" s="3">
        <v>76076276.821015805</v>
      </c>
      <c r="K193" s="3">
        <v>94450573.429947898</v>
      </c>
      <c r="L193" s="3">
        <v>77264611.839701399</v>
      </c>
      <c r="M193" s="3">
        <v>93702633.694292694</v>
      </c>
      <c r="N193" s="3">
        <v>99321028.838145003</v>
      </c>
      <c r="O193" s="3">
        <v>95782288.871910393</v>
      </c>
      <c r="P193" s="3">
        <v>51345603.945405804</v>
      </c>
      <c r="Q193" s="3">
        <v>47276681.198529802</v>
      </c>
      <c r="R193" s="3">
        <v>34182896.591287903</v>
      </c>
      <c r="S193" s="3">
        <v>23270569.338447399</v>
      </c>
      <c r="T193" s="3">
        <v>27387168.748939101</v>
      </c>
      <c r="U193" s="3">
        <v>32268054.193787899</v>
      </c>
      <c r="V193" s="3">
        <v>30771730.797054</v>
      </c>
      <c r="W193" s="3">
        <v>28049370.785750698</v>
      </c>
      <c r="X193" s="3">
        <v>21571697.8234023</v>
      </c>
      <c r="Y193" s="3">
        <v>21056756.786265701</v>
      </c>
      <c r="Z193" s="3">
        <v>21888419.3534653</v>
      </c>
      <c r="AA193" s="3">
        <v>18841842.889183</v>
      </c>
      <c r="AB193" s="3">
        <v>13534798.843728799</v>
      </c>
      <c r="AC193" s="3">
        <v>14208006.8442309</v>
      </c>
      <c r="AD193" s="3">
        <v>9932883.7006340008</v>
      </c>
      <c r="AE193" s="3">
        <v>12844151.520686001</v>
      </c>
      <c r="AF193" s="3">
        <v>11205759.37324</v>
      </c>
      <c r="AG193" s="3">
        <v>8993078.3895673603</v>
      </c>
      <c r="AH193" s="4" t="s">
        <v>308</v>
      </c>
    </row>
    <row r="194" spans="1:34" x14ac:dyDescent="0.25">
      <c r="A194" s="10" t="s">
        <v>34</v>
      </c>
      <c r="B194" s="2" t="s">
        <v>303</v>
      </c>
      <c r="C194" s="2" t="s">
        <v>216</v>
      </c>
      <c r="D194" s="2" t="s">
        <v>237</v>
      </c>
      <c r="E194" s="2" t="s">
        <v>304</v>
      </c>
      <c r="F194" s="2" t="s">
        <v>309</v>
      </c>
      <c r="G194" s="2" t="s">
        <v>39</v>
      </c>
      <c r="H194" s="2" t="s">
        <v>40</v>
      </c>
      <c r="I194" s="4" t="s">
        <v>41</v>
      </c>
      <c r="J194" s="3">
        <v>10336207900.9627</v>
      </c>
      <c r="K194" s="3">
        <v>8185109757.0735798</v>
      </c>
      <c r="L194" s="3">
        <v>7803651225.8376102</v>
      </c>
      <c r="M194" s="3">
        <v>7465011242.5929699</v>
      </c>
      <c r="N194" s="3">
        <v>7348607787.7155304</v>
      </c>
      <c r="O194" s="3">
        <v>6969648181.7251701</v>
      </c>
      <c r="P194" s="3">
        <v>6817213660.9074097</v>
      </c>
      <c r="Q194" s="3">
        <v>6018045316.4659901</v>
      </c>
      <c r="R194" s="3">
        <v>5298153087.5376902</v>
      </c>
      <c r="S194" s="3">
        <v>4072809035.8088799</v>
      </c>
      <c r="T194" s="3">
        <v>4269917659.7783899</v>
      </c>
      <c r="U194" s="3">
        <v>4046521756.6539202</v>
      </c>
      <c r="V194" s="3">
        <v>3508039741.1644001</v>
      </c>
      <c r="W194" s="3">
        <v>3613257148.78478</v>
      </c>
      <c r="X194" s="3">
        <v>3682066023.42347</v>
      </c>
      <c r="Y194" s="3">
        <v>3596879692.2832799</v>
      </c>
      <c r="Z194" s="3">
        <v>3442304454.51473</v>
      </c>
      <c r="AA194" s="3">
        <v>3772545629.07868</v>
      </c>
      <c r="AB194" s="3">
        <v>3264841922.0097399</v>
      </c>
      <c r="AC194" s="3">
        <v>2994939958.7540102</v>
      </c>
      <c r="AD194" s="3">
        <v>2500514003.4409399</v>
      </c>
      <c r="AE194" s="3">
        <v>2893045473.3520899</v>
      </c>
      <c r="AF194" s="3">
        <v>2581846642.4537702</v>
      </c>
      <c r="AG194" s="3">
        <v>1988971839.67662</v>
      </c>
      <c r="AH194" s="4" t="s">
        <v>310</v>
      </c>
    </row>
    <row r="195" spans="1:34" x14ac:dyDescent="0.25">
      <c r="A195" s="10" t="s">
        <v>34</v>
      </c>
      <c r="B195" s="2" t="s">
        <v>245</v>
      </c>
      <c r="C195" s="2" t="s">
        <v>216</v>
      </c>
      <c r="D195" s="2" t="s">
        <v>237</v>
      </c>
      <c r="E195" s="2" t="s">
        <v>311</v>
      </c>
      <c r="F195" s="2" t="s">
        <v>38</v>
      </c>
      <c r="G195" s="2" t="s">
        <v>39</v>
      </c>
      <c r="H195" s="2" t="s">
        <v>40</v>
      </c>
      <c r="I195" s="4" t="s">
        <v>41</v>
      </c>
      <c r="J195" s="3">
        <v>155854.23699206201</v>
      </c>
      <c r="K195" s="3">
        <v>102609.50352677199</v>
      </c>
      <c r="L195" s="3">
        <v>105170.05387662099</v>
      </c>
      <c r="M195" s="3">
        <v>91698.112881249603</v>
      </c>
      <c r="N195" s="3">
        <v>96982.608863559595</v>
      </c>
      <c r="O195" s="3">
        <v>98620.694068189798</v>
      </c>
      <c r="P195" s="3">
        <v>102919.726679728</v>
      </c>
      <c r="Q195" s="3">
        <v>110880.10528695201</v>
      </c>
      <c r="R195" s="3">
        <v>99839.592070887506</v>
      </c>
      <c r="S195" s="3">
        <v>84324.2409475678</v>
      </c>
      <c r="T195" s="3">
        <v>145765.99323409499</v>
      </c>
      <c r="U195" s="3">
        <v>163167.12959456601</v>
      </c>
      <c r="V195" s="3">
        <v>135828.355041259</v>
      </c>
      <c r="W195" s="3">
        <v>156611.936821421</v>
      </c>
      <c r="X195" s="3">
        <v>129349.099513981</v>
      </c>
      <c r="Y195" s="3">
        <v>214894.37383987801</v>
      </c>
      <c r="Z195" s="3">
        <v>616220.50284311105</v>
      </c>
      <c r="AA195" s="3">
        <v>695443.16158007097</v>
      </c>
      <c r="AB195" s="3">
        <v>675672.08216753195</v>
      </c>
      <c r="AC195" s="3">
        <v>623341.65050596301</v>
      </c>
      <c r="AD195" s="3">
        <v>359537.29921522702</v>
      </c>
      <c r="AE195" s="3">
        <v>422591.588150708</v>
      </c>
      <c r="AF195" s="3">
        <v>364248.110994004</v>
      </c>
      <c r="AG195" s="3">
        <v>270742.89989057998</v>
      </c>
      <c r="AH195" s="4" t="s">
        <v>312</v>
      </c>
    </row>
    <row r="196" spans="1:34" x14ac:dyDescent="0.25">
      <c r="A196" s="10" t="s">
        <v>34</v>
      </c>
      <c r="B196" s="2" t="s">
        <v>313</v>
      </c>
      <c r="C196" s="2" t="s">
        <v>216</v>
      </c>
      <c r="D196" s="2" t="s">
        <v>237</v>
      </c>
      <c r="E196" s="2" t="s">
        <v>314</v>
      </c>
      <c r="F196" s="2" t="s">
        <v>38</v>
      </c>
      <c r="G196" s="2" t="s">
        <v>39</v>
      </c>
      <c r="H196" s="2" t="s">
        <v>40</v>
      </c>
      <c r="I196" s="4" t="s">
        <v>41</v>
      </c>
      <c r="J196" s="3">
        <v>9960671393.3710499</v>
      </c>
      <c r="K196" s="3">
        <v>9017016431.8389206</v>
      </c>
      <c r="L196" s="3">
        <v>8627384099.4822693</v>
      </c>
      <c r="M196" s="3">
        <v>5920317751.8236399</v>
      </c>
      <c r="N196" s="3">
        <v>5729864082.5431004</v>
      </c>
      <c r="O196" s="3">
        <v>5257219676.3155899</v>
      </c>
      <c r="P196" s="3">
        <v>5167760621.5711699</v>
      </c>
      <c r="Q196" s="3">
        <v>4978019354.4556103</v>
      </c>
      <c r="R196" s="3">
        <v>5272370195.0252895</v>
      </c>
      <c r="S196" s="3">
        <v>4676070799.7274599</v>
      </c>
      <c r="T196" s="3">
        <v>4556192222.2302999</v>
      </c>
      <c r="U196" s="3">
        <v>4346674420.3475504</v>
      </c>
      <c r="V196" s="3">
        <v>4223498910.62638</v>
      </c>
      <c r="W196" s="3">
        <v>4873317212.2818699</v>
      </c>
      <c r="X196" s="3">
        <v>5002344757.5296698</v>
      </c>
      <c r="Y196" s="3">
        <v>5132471467.06639</v>
      </c>
      <c r="Z196" s="3">
        <v>5123695508.21245</v>
      </c>
      <c r="AA196" s="3">
        <v>5037116665.4113398</v>
      </c>
      <c r="AB196" s="3">
        <v>4827717058.75317</v>
      </c>
      <c r="AC196" s="3">
        <v>3549578942.1849799</v>
      </c>
      <c r="AD196" s="3">
        <v>3051404303.3348598</v>
      </c>
      <c r="AE196" s="3">
        <v>3393306647.2870798</v>
      </c>
      <c r="AF196" s="3">
        <v>3382564171.4953699</v>
      </c>
      <c r="AG196" s="3">
        <v>3411987052.0462899</v>
      </c>
      <c r="AH196" s="4" t="s">
        <v>315</v>
      </c>
    </row>
    <row r="197" spans="1:34" x14ac:dyDescent="0.25">
      <c r="A197" s="10" t="s">
        <v>34</v>
      </c>
      <c r="B197" s="2" t="s">
        <v>316</v>
      </c>
      <c r="C197" s="2" t="s">
        <v>216</v>
      </c>
      <c r="D197" s="2" t="s">
        <v>237</v>
      </c>
      <c r="E197" s="2" t="s">
        <v>317</v>
      </c>
      <c r="F197" s="2" t="s">
        <v>318</v>
      </c>
      <c r="G197" s="2" t="s">
        <v>39</v>
      </c>
      <c r="H197" s="2" t="s">
        <v>40</v>
      </c>
      <c r="I197" s="4" t="s">
        <v>41</v>
      </c>
      <c r="J197" s="3">
        <v>1188612982.47943</v>
      </c>
      <c r="K197" s="3">
        <v>905799785.91496503</v>
      </c>
      <c r="L197" s="3">
        <v>811206704.22651899</v>
      </c>
      <c r="M197" s="3">
        <v>870002290.23208296</v>
      </c>
      <c r="N197" s="3">
        <v>902860792.40790701</v>
      </c>
      <c r="O197" s="3">
        <v>840771373.97098696</v>
      </c>
      <c r="P197" s="3">
        <v>700661344.75251198</v>
      </c>
      <c r="Q197" s="3">
        <v>624907970.66786206</v>
      </c>
      <c r="R197" s="3">
        <v>501633520.92943001</v>
      </c>
      <c r="S197" s="3">
        <v>391692358.28021502</v>
      </c>
      <c r="T197" s="3">
        <v>338954597.00773698</v>
      </c>
      <c r="U197" s="3">
        <v>322383144.08870798</v>
      </c>
      <c r="V197" s="3">
        <v>296651753.36456501</v>
      </c>
      <c r="W197" s="3">
        <v>292533452.06686002</v>
      </c>
      <c r="X197" s="3">
        <v>272395773.34932202</v>
      </c>
      <c r="Y197" s="3">
        <v>296166473.70998502</v>
      </c>
      <c r="Z197" s="3">
        <v>287249773.71798599</v>
      </c>
      <c r="AA197" s="3">
        <v>271751897.80679703</v>
      </c>
      <c r="AB197" s="3">
        <v>237333323.185653</v>
      </c>
      <c r="AC197" s="3">
        <v>241997098.50502899</v>
      </c>
      <c r="AD197" s="3">
        <v>192149965.67065799</v>
      </c>
      <c r="AE197" s="3">
        <v>201250435.92746699</v>
      </c>
      <c r="AF197" s="3">
        <v>200895768.25073299</v>
      </c>
      <c r="AG197" s="3">
        <v>169774506.42235699</v>
      </c>
      <c r="AH197" s="4" t="s">
        <v>319</v>
      </c>
    </row>
    <row r="198" spans="1:34" x14ac:dyDescent="0.25">
      <c r="A198" s="10" t="s">
        <v>34</v>
      </c>
      <c r="B198" s="2" t="s">
        <v>316</v>
      </c>
      <c r="C198" s="2" t="s">
        <v>216</v>
      </c>
      <c r="D198" s="2" t="s">
        <v>237</v>
      </c>
      <c r="E198" s="2" t="s">
        <v>317</v>
      </c>
      <c r="F198" s="2" t="s">
        <v>320</v>
      </c>
      <c r="G198" s="2" t="s">
        <v>39</v>
      </c>
      <c r="H198" s="2" t="s">
        <v>40</v>
      </c>
      <c r="I198" s="4" t="s">
        <v>41</v>
      </c>
      <c r="J198" s="3">
        <v>6051688605.0788698</v>
      </c>
      <c r="K198" s="3">
        <v>5261041476.8417301</v>
      </c>
      <c r="L198" s="3">
        <v>2518375966.6005998</v>
      </c>
      <c r="M198" s="3">
        <v>2044219991.7076199</v>
      </c>
      <c r="N198" s="3">
        <v>1680433569.49649</v>
      </c>
      <c r="O198" s="3">
        <v>1351418506.4486301</v>
      </c>
      <c r="P198" s="3">
        <v>1275230120.68152</v>
      </c>
      <c r="Q198" s="3">
        <v>876555897.66917396</v>
      </c>
      <c r="R198" s="3">
        <v>838446861.01959002</v>
      </c>
      <c r="S198" s="3">
        <v>623518097.05132794</v>
      </c>
      <c r="T198" s="3">
        <v>598634156.93094397</v>
      </c>
      <c r="U198" s="3">
        <v>472815609.04553801</v>
      </c>
      <c r="V198" s="3">
        <v>426707998.64164901</v>
      </c>
      <c r="W198" s="3">
        <v>404236450.99195701</v>
      </c>
      <c r="X198" s="3">
        <v>529376434.19713801</v>
      </c>
      <c r="Y198" s="3">
        <v>632891947.999403</v>
      </c>
      <c r="Z198" s="3">
        <v>903712303.36395001</v>
      </c>
      <c r="AA198" s="3">
        <v>719977056.67747295</v>
      </c>
      <c r="AB198" s="3">
        <v>590250425.29224801</v>
      </c>
      <c r="AC198" s="3">
        <v>827121578.48299396</v>
      </c>
      <c r="AD198" s="3">
        <v>751675547.32663405</v>
      </c>
      <c r="AE198" s="3">
        <v>596009877.96282601</v>
      </c>
      <c r="AF198" s="3">
        <v>491924949.32850701</v>
      </c>
      <c r="AG198" s="3">
        <v>501284032.747567</v>
      </c>
      <c r="AH198" s="4" t="s">
        <v>321</v>
      </c>
    </row>
    <row r="199" spans="1:34" x14ac:dyDescent="0.25">
      <c r="A199" s="10" t="s">
        <v>34</v>
      </c>
      <c r="B199" s="2" t="s">
        <v>322</v>
      </c>
      <c r="C199" s="2" t="s">
        <v>216</v>
      </c>
      <c r="D199" s="2" t="s">
        <v>323</v>
      </c>
      <c r="E199" s="2" t="s">
        <v>113</v>
      </c>
      <c r="F199" s="2" t="s">
        <v>38</v>
      </c>
      <c r="G199" s="2" t="s">
        <v>39</v>
      </c>
      <c r="H199" s="2" t="s">
        <v>40</v>
      </c>
      <c r="I199" s="4" t="s">
        <v>41</v>
      </c>
      <c r="J199" s="3">
        <v>10230.1954311808</v>
      </c>
      <c r="K199" s="3">
        <v>9371.5822530176993</v>
      </c>
      <c r="L199" s="3">
        <v>9210.5354451926305</v>
      </c>
      <c r="M199" s="3">
        <v>8951.6369273204109</v>
      </c>
      <c r="N199" s="3">
        <v>9625.2290639108105</v>
      </c>
      <c r="O199" s="3">
        <v>9013.1763199972102</v>
      </c>
      <c r="P199" s="3">
        <v>9119.0517459775692</v>
      </c>
      <c r="Q199" s="3">
        <v>9025.2609958031499</v>
      </c>
      <c r="R199" s="3">
        <v>26857.4341243323</v>
      </c>
      <c r="S199" s="3"/>
      <c r="T199" s="3"/>
      <c r="U199" s="3"/>
      <c r="V199" s="3">
        <v>59623.120491759997</v>
      </c>
      <c r="W199" s="3">
        <v>985990.89800121705</v>
      </c>
      <c r="X199" s="3">
        <v>878381.98922221002</v>
      </c>
      <c r="Y199" s="3">
        <v>733034.12626308296</v>
      </c>
      <c r="Z199" s="3">
        <v>111224.93905806</v>
      </c>
      <c r="AA199" s="3">
        <v>47491.447481586401</v>
      </c>
      <c r="AB199" s="3">
        <v>52652.036850624398</v>
      </c>
      <c r="AC199" s="3">
        <v>150030.909056951</v>
      </c>
      <c r="AD199" s="3">
        <v>118514.146778353</v>
      </c>
      <c r="AE199" s="3">
        <v>84467.687647535597</v>
      </c>
      <c r="AF199" s="3">
        <v>156453.31601214001</v>
      </c>
      <c r="AG199" s="3">
        <v>168756.16891355201</v>
      </c>
      <c r="AH199" s="4" t="s">
        <v>324</v>
      </c>
    </row>
    <row r="200" spans="1:34" x14ac:dyDescent="0.25">
      <c r="A200" s="10" t="s">
        <v>34</v>
      </c>
      <c r="B200" s="2" t="s">
        <v>322</v>
      </c>
      <c r="C200" s="2" t="s">
        <v>216</v>
      </c>
      <c r="D200" s="2" t="s">
        <v>323</v>
      </c>
      <c r="E200" s="2" t="s">
        <v>325</v>
      </c>
      <c r="F200" s="2" t="s">
        <v>38</v>
      </c>
      <c r="G200" s="2" t="s">
        <v>39</v>
      </c>
      <c r="H200" s="2" t="s">
        <v>40</v>
      </c>
      <c r="I200" s="4" t="s">
        <v>41</v>
      </c>
      <c r="J200" s="3">
        <v>3399797.8823702699</v>
      </c>
      <c r="K200" s="3">
        <v>3114455.21374472</v>
      </c>
      <c r="L200" s="3">
        <v>3060934.5747804502</v>
      </c>
      <c r="M200" s="3">
        <v>2974894.9053790201</v>
      </c>
      <c r="N200" s="3">
        <v>3198749.5848880098</v>
      </c>
      <c r="O200" s="3">
        <v>2995346.2739098002</v>
      </c>
      <c r="P200" s="3">
        <v>3030531.8235373199</v>
      </c>
      <c r="Q200" s="3">
        <v>2999362.37071758</v>
      </c>
      <c r="R200" s="3">
        <v>3968088.5823261701</v>
      </c>
      <c r="S200" s="3">
        <v>2371984.4220355102</v>
      </c>
      <c r="T200" s="3">
        <v>2602544.61392103</v>
      </c>
      <c r="U200" s="3">
        <v>2291600.4081844199</v>
      </c>
      <c r="V200" s="3">
        <v>40349375.027007803</v>
      </c>
      <c r="W200" s="3">
        <v>8510392.7474746592</v>
      </c>
      <c r="X200" s="3">
        <v>35041442.854323797</v>
      </c>
      <c r="Y200" s="3">
        <v>360380249.20997602</v>
      </c>
      <c r="Z200" s="3">
        <v>5564299.4383659996</v>
      </c>
      <c r="AA200" s="3">
        <v>6803721.7622319805</v>
      </c>
      <c r="AB200" s="3">
        <v>5941834.6619408196</v>
      </c>
      <c r="AC200" s="3">
        <v>5236371.1667254604</v>
      </c>
      <c r="AD200" s="3">
        <v>2238119.6876147902</v>
      </c>
      <c r="AE200" s="3">
        <v>42077920.354002401</v>
      </c>
      <c r="AF200" s="3">
        <v>8167858.9362659296</v>
      </c>
      <c r="AG200" s="3">
        <v>33841890.425292701</v>
      </c>
      <c r="AH200" s="4" t="s">
        <v>326</v>
      </c>
    </row>
    <row r="201" spans="1:34" x14ac:dyDescent="0.25">
      <c r="A201" s="10" t="s">
        <v>34</v>
      </c>
      <c r="B201" s="2" t="s">
        <v>322</v>
      </c>
      <c r="C201" s="2" t="s">
        <v>216</v>
      </c>
      <c r="D201" s="2" t="s">
        <v>323</v>
      </c>
      <c r="E201" s="2" t="s">
        <v>327</v>
      </c>
      <c r="F201" s="2" t="s">
        <v>38</v>
      </c>
      <c r="G201" s="2" t="s">
        <v>39</v>
      </c>
      <c r="H201" s="2" t="s">
        <v>40</v>
      </c>
      <c r="I201" s="4" t="s">
        <v>41</v>
      </c>
      <c r="J201" s="3">
        <v>4540482314.0497704</v>
      </c>
      <c r="K201" s="3">
        <v>5715558616.4992104</v>
      </c>
      <c r="L201" s="3">
        <v>5475215914.2114801</v>
      </c>
      <c r="M201" s="3">
        <v>6156272058.6131001</v>
      </c>
      <c r="N201" s="3">
        <v>5645187603.0067797</v>
      </c>
      <c r="O201" s="3">
        <v>6312113383.0051699</v>
      </c>
      <c r="P201" s="3">
        <v>2007222782.7325699</v>
      </c>
      <c r="Q201" s="3">
        <v>2978623223.37637</v>
      </c>
      <c r="R201" s="3">
        <v>3731446659.8516998</v>
      </c>
      <c r="S201" s="3">
        <v>2878427147.0494599</v>
      </c>
      <c r="T201" s="3">
        <v>3013419105.49049</v>
      </c>
      <c r="U201" s="3">
        <v>3092861983.8404398</v>
      </c>
      <c r="V201" s="3">
        <v>7104406790.4610004</v>
      </c>
      <c r="W201" s="3">
        <v>2637499940.4170399</v>
      </c>
      <c r="X201" s="3">
        <v>4916889248.7521</v>
      </c>
      <c r="Y201" s="3">
        <v>6561832894.7881098</v>
      </c>
      <c r="Z201" s="3">
        <v>5073387666.2330704</v>
      </c>
      <c r="AA201" s="3">
        <v>4737854399.54601</v>
      </c>
      <c r="AB201" s="3">
        <v>3074883621.0219798</v>
      </c>
      <c r="AC201" s="3">
        <v>3076275065.21455</v>
      </c>
      <c r="AD201" s="3">
        <v>2384861077.9595399</v>
      </c>
      <c r="AE201" s="3">
        <v>4513259817.0592499</v>
      </c>
      <c r="AF201" s="3">
        <v>4823994529.6661301</v>
      </c>
      <c r="AG201" s="3">
        <v>4071508204.38551</v>
      </c>
      <c r="AH201" s="4" t="s">
        <v>328</v>
      </c>
    </row>
    <row r="202" spans="1:34" x14ac:dyDescent="0.25">
      <c r="A202" s="10" t="s">
        <v>34</v>
      </c>
      <c r="B202" s="2" t="s">
        <v>259</v>
      </c>
      <c r="C202" s="2" t="s">
        <v>216</v>
      </c>
      <c r="D202" s="2" t="s">
        <v>46</v>
      </c>
      <c r="E202" s="2" t="s">
        <v>46</v>
      </c>
      <c r="F202" s="2" t="s">
        <v>38</v>
      </c>
      <c r="G202" s="2" t="s">
        <v>39</v>
      </c>
      <c r="H202" s="2" t="s">
        <v>329</v>
      </c>
      <c r="I202" s="4" t="s">
        <v>48</v>
      </c>
      <c r="J202" s="3">
        <v>7573643.4108527098</v>
      </c>
      <c r="K202" s="3">
        <v>13310077.5193798</v>
      </c>
      <c r="L202" s="3">
        <v>14294573.643410901</v>
      </c>
      <c r="M202" s="3">
        <v>13418604.651162799</v>
      </c>
      <c r="N202" s="3">
        <v>12085271.317829501</v>
      </c>
      <c r="O202" s="3">
        <v>12015503.875969</v>
      </c>
      <c r="P202" s="3">
        <v>8581395.3488372099</v>
      </c>
      <c r="Q202" s="3">
        <v>8426356.5891472902</v>
      </c>
      <c r="R202" s="3">
        <v>8961240.3100775201</v>
      </c>
      <c r="S202" s="3">
        <v>9581395.3488372099</v>
      </c>
      <c r="T202" s="3">
        <v>10015503.875969</v>
      </c>
      <c r="U202" s="3">
        <v>10395348.837209299</v>
      </c>
      <c r="V202" s="3">
        <v>10193798.4496124</v>
      </c>
      <c r="W202" s="3">
        <v>21604651.162790701</v>
      </c>
      <c r="X202" s="3">
        <v>23069767.441860501</v>
      </c>
      <c r="Y202" s="3">
        <v>23844961.240310099</v>
      </c>
      <c r="Z202" s="3">
        <v>24155038.759689901</v>
      </c>
      <c r="AA202" s="3">
        <v>30798449.612403098</v>
      </c>
      <c r="AB202" s="3">
        <v>30666666.666666701</v>
      </c>
      <c r="AC202" s="3">
        <v>27906976.744185999</v>
      </c>
      <c r="AD202" s="3">
        <v>26441860.4651163</v>
      </c>
      <c r="AE202" s="3">
        <v>26457364.3410853</v>
      </c>
      <c r="AF202" s="3">
        <v>49821705.426356599</v>
      </c>
      <c r="AG202" s="3">
        <v>47883720.930232599</v>
      </c>
      <c r="AH202" s="4" t="s">
        <v>330</v>
      </c>
    </row>
    <row r="203" spans="1:34" x14ac:dyDescent="0.25">
      <c r="A203" s="10" t="s">
        <v>45</v>
      </c>
      <c r="B203" s="2" t="s">
        <v>259</v>
      </c>
      <c r="C203" s="2" t="s">
        <v>216</v>
      </c>
      <c r="D203" s="2" t="s">
        <v>46</v>
      </c>
      <c r="E203" s="2" t="s">
        <v>46</v>
      </c>
      <c r="F203" s="2" t="s">
        <v>38</v>
      </c>
      <c r="G203" s="2" t="s">
        <v>39</v>
      </c>
      <c r="H203" s="2" t="s">
        <v>126</v>
      </c>
      <c r="I203" s="4" t="s">
        <v>114</v>
      </c>
      <c r="J203" s="3">
        <v>2577438.2314694398</v>
      </c>
      <c r="K203" s="3">
        <v>2905981.7945383601</v>
      </c>
      <c r="L203" s="3">
        <v>1783940.18205462</v>
      </c>
      <c r="M203" s="3">
        <v>1734720.41612484</v>
      </c>
      <c r="N203" s="3">
        <v>1751560.4681404401</v>
      </c>
      <c r="O203" s="3">
        <v>1929193.75812744</v>
      </c>
      <c r="P203" s="3">
        <v>1775747.7243172999</v>
      </c>
      <c r="Q203" s="3">
        <v>1808647.5942782799</v>
      </c>
      <c r="R203" s="3">
        <v>1603511.0533159899</v>
      </c>
      <c r="S203" s="3">
        <v>1473732.11963589</v>
      </c>
      <c r="T203" s="3">
        <v>1677958.3875162499</v>
      </c>
      <c r="U203" s="3">
        <v>1853511.0533159899</v>
      </c>
      <c r="V203" s="3">
        <v>1812548.7646293901</v>
      </c>
      <c r="W203" s="3">
        <v>1787126.1378413499</v>
      </c>
      <c r="X203" s="3">
        <v>1593302.9908972699</v>
      </c>
      <c r="Y203" s="3">
        <v>1502405.7217165199</v>
      </c>
      <c r="Z203" s="3">
        <v>1611378.41352406</v>
      </c>
      <c r="AA203" s="3">
        <v>1545058.5175552701</v>
      </c>
      <c r="AB203" s="3">
        <v>1550325.09752926</v>
      </c>
      <c r="AC203" s="3">
        <v>1581079.32379714</v>
      </c>
      <c r="AD203" s="3">
        <v>2987386.2158647599</v>
      </c>
      <c r="AE203" s="3">
        <v>3102080.6241872599</v>
      </c>
      <c r="AF203" s="3">
        <v>1490442.13263979</v>
      </c>
      <c r="AG203" s="3">
        <v>1471911.57347204</v>
      </c>
      <c r="AH203" s="4" t="s">
        <v>331</v>
      </c>
    </row>
    <row r="204" spans="1:34" x14ac:dyDescent="0.25">
      <c r="A204" s="19" t="s">
        <v>34</v>
      </c>
      <c r="B204" s="20" t="s">
        <v>332</v>
      </c>
      <c r="C204" s="20" t="s">
        <v>216</v>
      </c>
      <c r="D204" s="20" t="s">
        <v>46</v>
      </c>
      <c r="E204" s="20" t="s">
        <v>46</v>
      </c>
      <c r="F204" s="20" t="s">
        <v>38</v>
      </c>
      <c r="G204" s="20" t="s">
        <v>333</v>
      </c>
      <c r="H204" s="20" t="s">
        <v>334</v>
      </c>
      <c r="I204" s="21" t="s">
        <v>48</v>
      </c>
      <c r="J204" s="22">
        <v>92430555.555555597</v>
      </c>
      <c r="K204" s="22">
        <v>84680555.555555597</v>
      </c>
      <c r="L204" s="22">
        <v>83680555.555555597</v>
      </c>
      <c r="M204" s="22">
        <v>77361111.111111104</v>
      </c>
      <c r="N204" s="22">
        <v>78375000</v>
      </c>
      <c r="O204" s="22">
        <v>77965277.777777806</v>
      </c>
      <c r="P204" s="22">
        <v>75965277.777777806</v>
      </c>
      <c r="Q204" s="22">
        <v>78444444.444444403</v>
      </c>
      <c r="R204" s="22">
        <v>72826388.888888896</v>
      </c>
      <c r="S204" s="22">
        <v>65479166.666666701</v>
      </c>
      <c r="T204" s="22">
        <v>94541666.666666701</v>
      </c>
      <c r="U204" s="22">
        <v>83423611.111111104</v>
      </c>
      <c r="V204" s="22">
        <v>80562500</v>
      </c>
      <c r="W204" s="22">
        <v>86631944.444444403</v>
      </c>
      <c r="X204" s="22">
        <v>89034722.222222194</v>
      </c>
      <c r="Y204" s="22">
        <v>98083333.333333299</v>
      </c>
      <c r="Z204" s="22">
        <v>97881944.444444403</v>
      </c>
      <c r="AA204" s="22">
        <v>96819444.444444403</v>
      </c>
      <c r="AB204" s="22">
        <v>96513888.888888896</v>
      </c>
      <c r="AC204" s="22">
        <v>94701388.888888896</v>
      </c>
      <c r="AD204" s="22">
        <v>84833333.333333299</v>
      </c>
      <c r="AE204" s="22">
        <v>86986111.111111104</v>
      </c>
      <c r="AF204" s="22">
        <v>87520833.333333299</v>
      </c>
      <c r="AG204" s="3">
        <v>63687500</v>
      </c>
      <c r="AH204" s="21" t="s">
        <v>335</v>
      </c>
    </row>
    <row r="205" spans="1:34" x14ac:dyDescent="0.25">
      <c r="A205" s="10" t="s">
        <v>45</v>
      </c>
      <c r="B205" s="2" t="s">
        <v>336</v>
      </c>
      <c r="C205" s="2" t="s">
        <v>216</v>
      </c>
      <c r="D205" s="2" t="s">
        <v>337</v>
      </c>
      <c r="E205" s="2" t="s">
        <v>338</v>
      </c>
      <c r="F205" s="2" t="s">
        <v>38</v>
      </c>
      <c r="G205" s="2" t="s">
        <v>39</v>
      </c>
      <c r="H205" s="2" t="s">
        <v>47</v>
      </c>
      <c r="I205" s="4" t="s">
        <v>48</v>
      </c>
      <c r="J205" s="3">
        <v>1620.35387202025</v>
      </c>
      <c r="K205" s="3">
        <v>1896.2411486132</v>
      </c>
      <c r="L205" s="3">
        <v>2838.77759550872</v>
      </c>
      <c r="M205" s="3">
        <v>657.05472865119998</v>
      </c>
      <c r="N205" s="3">
        <v>1019.15154752899</v>
      </c>
      <c r="O205" s="3">
        <v>1826.7046866338401</v>
      </c>
      <c r="P205" s="3">
        <v>13694.405625056001</v>
      </c>
      <c r="Q205" s="3">
        <v>12439.268550291101</v>
      </c>
      <c r="R205" s="3">
        <v>8554.0891015092293</v>
      </c>
      <c r="S205" s="3">
        <v>5204.9636404776002</v>
      </c>
      <c r="T205" s="3">
        <v>3807.6530947033798</v>
      </c>
      <c r="U205" s="3">
        <v>9084.4658856708793</v>
      </c>
      <c r="V205" s="3">
        <v>13862.4509474802</v>
      </c>
      <c r="W205" s="3">
        <v>40715.4368740633</v>
      </c>
      <c r="X205" s="3">
        <v>41959.194290450403</v>
      </c>
      <c r="Y205" s="3">
        <v>82083.651085779697</v>
      </c>
      <c r="Z205" s="3">
        <v>103144.32950521501</v>
      </c>
      <c r="AA205" s="3">
        <v>98686.056976203705</v>
      </c>
      <c r="AB205" s="3">
        <v>131331.87854325201</v>
      </c>
      <c r="AC205" s="3">
        <v>155039.00307808901</v>
      </c>
      <c r="AD205" s="3">
        <v>184448.74055095299</v>
      </c>
      <c r="AE205" s="3">
        <v>200515.007781222</v>
      </c>
      <c r="AF205" s="3">
        <v>202437.38280129101</v>
      </c>
      <c r="AG205" s="3">
        <v>188315.332392304</v>
      </c>
      <c r="AH205" s="4" t="s">
        <v>339</v>
      </c>
    </row>
    <row r="206" spans="1:34" x14ac:dyDescent="0.25">
      <c r="A206" s="10" t="s">
        <v>34</v>
      </c>
      <c r="B206" s="2" t="s">
        <v>336</v>
      </c>
      <c r="C206" s="2" t="s">
        <v>216</v>
      </c>
      <c r="D206" s="2" t="s">
        <v>337</v>
      </c>
      <c r="E206" s="2" t="s">
        <v>338</v>
      </c>
      <c r="F206" s="2" t="s">
        <v>38</v>
      </c>
      <c r="G206" s="2" t="s">
        <v>39</v>
      </c>
      <c r="H206" s="2" t="s">
        <v>50</v>
      </c>
      <c r="I206" s="4" t="s">
        <v>48</v>
      </c>
      <c r="J206" s="3">
        <v>3182668.4392592101</v>
      </c>
      <c r="K206" s="3">
        <v>3021974.7697551502</v>
      </c>
      <c r="L206" s="3">
        <v>2818706.66530118</v>
      </c>
      <c r="M206" s="3">
        <v>2822428.1310960301</v>
      </c>
      <c r="N206" s="3">
        <v>3035738.8382101902</v>
      </c>
      <c r="O206" s="3">
        <v>3065023.21751187</v>
      </c>
      <c r="P206" s="3">
        <v>3038963.1034979299</v>
      </c>
      <c r="Q206" s="3">
        <v>3071531.9255541898</v>
      </c>
      <c r="R206" s="3">
        <v>3000354.6372627201</v>
      </c>
      <c r="S206" s="3">
        <v>2711771.85084126</v>
      </c>
      <c r="T206" s="3">
        <v>2630270.1549644801</v>
      </c>
      <c r="U206" s="3">
        <v>2727735.3043042901</v>
      </c>
      <c r="V206" s="3">
        <v>2529540.8898856202</v>
      </c>
      <c r="W206" s="3">
        <v>2442644.7906138301</v>
      </c>
      <c r="X206" s="3">
        <v>2275056.56015355</v>
      </c>
      <c r="Y206" s="3">
        <v>2321430.0318080802</v>
      </c>
      <c r="Z206" s="3">
        <v>2232058.8564266702</v>
      </c>
      <c r="AA206" s="3">
        <v>2029550.1166628301</v>
      </c>
      <c r="AB206" s="3">
        <v>2529366.2660963</v>
      </c>
      <c r="AC206" s="3">
        <v>2381820.9705918599</v>
      </c>
      <c r="AD206" s="3">
        <v>2102248.7385580102</v>
      </c>
      <c r="AE206" s="3">
        <v>2007471.01496767</v>
      </c>
      <c r="AF206" s="3">
        <v>1731610.24445985</v>
      </c>
      <c r="AG206" s="3">
        <v>1185811.9416813699</v>
      </c>
      <c r="AH206" s="4" t="s">
        <v>340</v>
      </c>
    </row>
    <row r="207" spans="1:34" x14ac:dyDescent="0.25">
      <c r="A207" s="10" t="s">
        <v>45</v>
      </c>
      <c r="B207" s="2" t="s">
        <v>336</v>
      </c>
      <c r="C207" s="2" t="s">
        <v>216</v>
      </c>
      <c r="D207" s="2" t="s">
        <v>337</v>
      </c>
      <c r="E207" s="2" t="s">
        <v>338</v>
      </c>
      <c r="F207" s="2" t="s">
        <v>38</v>
      </c>
      <c r="G207" s="2" t="s">
        <v>39</v>
      </c>
      <c r="H207" s="2" t="s">
        <v>501</v>
      </c>
      <c r="I207" s="4" t="s">
        <v>48</v>
      </c>
      <c r="J207" s="3"/>
      <c r="K207" s="3"/>
      <c r="L207" s="3"/>
      <c r="M207" s="3"/>
      <c r="N207" s="3"/>
      <c r="O207" s="3"/>
      <c r="P207" s="3"/>
      <c r="Q207" s="3"/>
      <c r="R207" s="3"/>
      <c r="S207" s="3"/>
      <c r="T207" s="3">
        <v>1389.7019880938701</v>
      </c>
      <c r="U207" s="3">
        <v>1306.7680947997701</v>
      </c>
      <c r="V207" s="3">
        <v>6117.1682187801498</v>
      </c>
      <c r="W207" s="3">
        <v>79484.701671577801</v>
      </c>
      <c r="X207" s="3">
        <v>70883.454268687899</v>
      </c>
      <c r="Y207" s="3">
        <v>107208.82172754699</v>
      </c>
      <c r="Z207" s="3">
        <v>161440.05505195499</v>
      </c>
      <c r="AA207" s="3">
        <v>195006.91440402</v>
      </c>
      <c r="AB207" s="3">
        <v>273143.15587613301</v>
      </c>
      <c r="AC207" s="3">
        <v>452798.85571560898</v>
      </c>
      <c r="AD207" s="3">
        <v>407734.60532514902</v>
      </c>
      <c r="AE207" s="3">
        <v>650480.57723105897</v>
      </c>
      <c r="AF207" s="3">
        <v>992714.168669943</v>
      </c>
      <c r="AG207" s="3">
        <v>1309782.6646187101</v>
      </c>
      <c r="AH207" s="4" t="s">
        <v>341</v>
      </c>
    </row>
    <row r="208" spans="1:34" x14ac:dyDescent="0.25">
      <c r="A208" s="10" t="s">
        <v>45</v>
      </c>
      <c r="B208" s="2" t="s">
        <v>336</v>
      </c>
      <c r="C208" s="2" t="s">
        <v>216</v>
      </c>
      <c r="D208" s="2" t="s">
        <v>337</v>
      </c>
      <c r="E208" s="2" t="s">
        <v>342</v>
      </c>
      <c r="F208" s="2" t="s">
        <v>38</v>
      </c>
      <c r="G208" s="2" t="s">
        <v>39</v>
      </c>
      <c r="H208" s="2" t="s">
        <v>47</v>
      </c>
      <c r="I208" s="4" t="s">
        <v>48</v>
      </c>
      <c r="J208" s="3">
        <v>114265.517488928</v>
      </c>
      <c r="K208" s="3">
        <v>149869.921962077</v>
      </c>
      <c r="L208" s="3">
        <v>238620.49300665001</v>
      </c>
      <c r="M208" s="3">
        <v>56787.936682442298</v>
      </c>
      <c r="N208" s="3">
        <v>87420.098636310606</v>
      </c>
      <c r="O208" s="3">
        <v>165271.573393125</v>
      </c>
      <c r="P208" s="3">
        <v>1284310.39375155</v>
      </c>
      <c r="Q208" s="3">
        <v>1104096.3411368099</v>
      </c>
      <c r="R208" s="3">
        <v>686860.74619214796</v>
      </c>
      <c r="S208" s="3">
        <v>364421.33460133499</v>
      </c>
      <c r="T208" s="3">
        <v>247327.29753489801</v>
      </c>
      <c r="U208" s="3">
        <v>597603.79620021302</v>
      </c>
      <c r="V208" s="3">
        <v>922773.30928113696</v>
      </c>
      <c r="W208" s="3">
        <v>2739810.9921194799</v>
      </c>
      <c r="X208" s="3">
        <v>2850022.3184045199</v>
      </c>
      <c r="Y208" s="3">
        <v>5626206.2055138499</v>
      </c>
      <c r="Z208" s="3">
        <v>7127410.6818617098</v>
      </c>
      <c r="AA208" s="3">
        <v>6873045.22902996</v>
      </c>
      <c r="AB208" s="3">
        <v>9359320.1584181208</v>
      </c>
      <c r="AC208" s="3">
        <v>11295610.747697599</v>
      </c>
      <c r="AD208" s="3">
        <v>13724243.8122687</v>
      </c>
      <c r="AE208" s="3">
        <v>15226251.112479299</v>
      </c>
      <c r="AF208" s="3">
        <v>15677002.942985499</v>
      </c>
      <c r="AG208" s="3">
        <v>14857323.1446668</v>
      </c>
      <c r="AH208" s="4" t="s">
        <v>343</v>
      </c>
    </row>
    <row r="209" spans="1:34" x14ac:dyDescent="0.25">
      <c r="A209" s="10" t="s">
        <v>34</v>
      </c>
      <c r="B209" s="2" t="s">
        <v>336</v>
      </c>
      <c r="C209" s="2" t="s">
        <v>216</v>
      </c>
      <c r="D209" s="2" t="s">
        <v>337</v>
      </c>
      <c r="E209" s="2" t="s">
        <v>342</v>
      </c>
      <c r="F209" s="2" t="s">
        <v>38</v>
      </c>
      <c r="G209" s="2" t="s">
        <v>39</v>
      </c>
      <c r="H209" s="2" t="s">
        <v>50</v>
      </c>
      <c r="I209" s="4" t="s">
        <v>48</v>
      </c>
      <c r="J209" s="3">
        <v>224438169.02428401</v>
      </c>
      <c r="K209" s="3">
        <v>238842577.19319901</v>
      </c>
      <c r="L209" s="3">
        <v>236933381.17767</v>
      </c>
      <c r="M209" s="3">
        <v>243936864.024169</v>
      </c>
      <c r="N209" s="3">
        <v>260397572.19017899</v>
      </c>
      <c r="O209" s="3">
        <v>277308758.96427</v>
      </c>
      <c r="P209" s="3">
        <v>285004841.16731399</v>
      </c>
      <c r="Q209" s="3">
        <v>272625930.29313701</v>
      </c>
      <c r="R209" s="3">
        <v>240917039.85497901</v>
      </c>
      <c r="S209" s="3">
        <v>189862520.716326</v>
      </c>
      <c r="T209" s="3">
        <v>170850020.48085499</v>
      </c>
      <c r="U209" s="3">
        <v>179438724.67535901</v>
      </c>
      <c r="V209" s="3">
        <v>168382404.14809099</v>
      </c>
      <c r="W209" s="3">
        <v>164369722.17361501</v>
      </c>
      <c r="X209" s="3">
        <v>154530182.99605301</v>
      </c>
      <c r="Y209" s="3">
        <v>159116265.880716</v>
      </c>
      <c r="Z209" s="3">
        <v>154238242.78226599</v>
      </c>
      <c r="AA209" s="3">
        <v>141349144.689915</v>
      </c>
      <c r="AB209" s="3">
        <v>180254397.826965</v>
      </c>
      <c r="AC209" s="3">
        <v>173531318.057805</v>
      </c>
      <c r="AD209" s="3">
        <v>156421638.639676</v>
      </c>
      <c r="AE209" s="3">
        <v>152438753.15443599</v>
      </c>
      <c r="AF209" s="3">
        <v>134098053.051532</v>
      </c>
      <c r="AG209" s="3">
        <v>93555798.046558097</v>
      </c>
      <c r="AH209" s="4" t="s">
        <v>344</v>
      </c>
    </row>
    <row r="210" spans="1:34" x14ac:dyDescent="0.25">
      <c r="A210" s="10" t="s">
        <v>45</v>
      </c>
      <c r="B210" s="2" t="s">
        <v>336</v>
      </c>
      <c r="C210" s="2" t="s">
        <v>216</v>
      </c>
      <c r="D210" s="2" t="s">
        <v>337</v>
      </c>
      <c r="E210" s="2" t="s">
        <v>342</v>
      </c>
      <c r="F210" s="2" t="s">
        <v>38</v>
      </c>
      <c r="G210" s="2" t="s">
        <v>39</v>
      </c>
      <c r="H210" s="2" t="s">
        <v>501</v>
      </c>
      <c r="I210" s="4" t="s">
        <v>48</v>
      </c>
      <c r="J210" s="3"/>
      <c r="K210" s="3"/>
      <c r="L210" s="3"/>
      <c r="M210" s="3"/>
      <c r="N210" s="3"/>
      <c r="O210" s="3"/>
      <c r="P210" s="3"/>
      <c r="Q210" s="3"/>
      <c r="R210" s="3"/>
      <c r="S210" s="3"/>
      <c r="T210" s="3">
        <v>90268.527238537004</v>
      </c>
      <c r="U210" s="3">
        <v>85963.1797877559</v>
      </c>
      <c r="V210" s="3">
        <v>407197.80232652102</v>
      </c>
      <c r="W210" s="3">
        <v>5348660.7553473804</v>
      </c>
      <c r="X210" s="3">
        <v>4814664.1061061705</v>
      </c>
      <c r="Y210" s="3">
        <v>7348344.4036743902</v>
      </c>
      <c r="Z210" s="3">
        <v>11155723.037585599</v>
      </c>
      <c r="AA210" s="3">
        <v>13581364.822343601</v>
      </c>
      <c r="AB210" s="3">
        <v>19465450.987846199</v>
      </c>
      <c r="AC210" s="3">
        <v>32989373.768033601</v>
      </c>
      <c r="AD210" s="3">
        <v>30338234.4464189</v>
      </c>
      <c r="AE210" s="3">
        <v>49394709.764154203</v>
      </c>
      <c r="AF210" s="3">
        <v>76877021.074008897</v>
      </c>
      <c r="AG210" s="3">
        <v>103336590.017978</v>
      </c>
      <c r="AH210" s="4" t="s">
        <v>345</v>
      </c>
    </row>
    <row r="211" spans="1:34" x14ac:dyDescent="0.25">
      <c r="A211" s="10" t="s">
        <v>45</v>
      </c>
      <c r="B211" s="2" t="s">
        <v>336</v>
      </c>
      <c r="C211" s="2" t="s">
        <v>216</v>
      </c>
      <c r="D211" s="2" t="s">
        <v>337</v>
      </c>
      <c r="E211" s="2" t="s">
        <v>346</v>
      </c>
      <c r="F211" s="2" t="s">
        <v>38</v>
      </c>
      <c r="G211" s="2" t="s">
        <v>39</v>
      </c>
      <c r="H211" s="2" t="s">
        <v>47</v>
      </c>
      <c r="I211" s="4" t="s">
        <v>48</v>
      </c>
      <c r="J211" s="3">
        <v>9657.9050188969595</v>
      </c>
      <c r="K211" s="3">
        <v>12665.790480583701</v>
      </c>
      <c r="L211" s="3">
        <v>20164.163115737101</v>
      </c>
      <c r="M211" s="3">
        <v>4799.76275815586</v>
      </c>
      <c r="N211" s="3">
        <v>7387.2676762329202</v>
      </c>
      <c r="O211" s="3">
        <v>13955.3422200939</v>
      </c>
      <c r="P211" s="3">
        <v>108417.91963974699</v>
      </c>
      <c r="Q211" s="3">
        <v>93186.943389006701</v>
      </c>
      <c r="R211" s="3">
        <v>57958.014271307198</v>
      </c>
      <c r="S211" s="3">
        <v>30740.8742758976</v>
      </c>
      <c r="T211" s="3">
        <v>20865.425419495899</v>
      </c>
      <c r="U211" s="3">
        <v>50433.119086775703</v>
      </c>
      <c r="V211" s="3">
        <v>77880.738522468193</v>
      </c>
      <c r="W211" s="3">
        <v>231263.531371911</v>
      </c>
      <c r="X211" s="3">
        <v>240749.843092603</v>
      </c>
      <c r="Y211" s="3">
        <v>475401.21680040902</v>
      </c>
      <c r="Z211" s="3">
        <v>602591.28181874705</v>
      </c>
      <c r="AA211" s="3">
        <v>581228.01048355398</v>
      </c>
      <c r="AB211" s="3">
        <v>791787.48713413102</v>
      </c>
      <c r="AC211" s="3">
        <v>955697.16092593805</v>
      </c>
      <c r="AD211" s="3">
        <v>1161256.7388707199</v>
      </c>
      <c r="AE211" s="3">
        <v>1288072.0541634599</v>
      </c>
      <c r="AF211" s="3">
        <v>1325634.3286389699</v>
      </c>
      <c r="AG211" s="3">
        <v>1255989.1994922899</v>
      </c>
      <c r="AH211" s="4" t="s">
        <v>347</v>
      </c>
    </row>
    <row r="212" spans="1:34" x14ac:dyDescent="0.25">
      <c r="A212" s="10" t="s">
        <v>34</v>
      </c>
      <c r="B212" s="2" t="s">
        <v>336</v>
      </c>
      <c r="C212" s="2" t="s">
        <v>216</v>
      </c>
      <c r="D212" s="2" t="s">
        <v>337</v>
      </c>
      <c r="E212" s="2" t="s">
        <v>346</v>
      </c>
      <c r="F212" s="2" t="s">
        <v>38</v>
      </c>
      <c r="G212" s="2" t="s">
        <v>39</v>
      </c>
      <c r="H212" s="2" t="s">
        <v>50</v>
      </c>
      <c r="I212" s="4" t="s">
        <v>48</v>
      </c>
      <c r="J212" s="3">
        <v>18969874.435318701</v>
      </c>
      <c r="K212" s="3">
        <v>20185037.8045647</v>
      </c>
      <c r="L212" s="3">
        <v>20021596.994590402</v>
      </c>
      <c r="M212" s="3">
        <v>20617742.846193898</v>
      </c>
      <c r="N212" s="3">
        <v>22004397.1354094</v>
      </c>
      <c r="O212" s="3">
        <v>23415633.750703499</v>
      </c>
      <c r="P212" s="3">
        <v>24059317.838546101</v>
      </c>
      <c r="Q212" s="3">
        <v>23009927.8351417</v>
      </c>
      <c r="R212" s="3">
        <v>20328826.9296581</v>
      </c>
      <c r="S212" s="3">
        <v>16015911.597027</v>
      </c>
      <c r="T212" s="3">
        <v>14413525.7037676</v>
      </c>
      <c r="U212" s="3">
        <v>15143234.7449474</v>
      </c>
      <c r="V212" s="3">
        <v>14211232.441755399</v>
      </c>
      <c r="W212" s="3">
        <v>13874213.407357801</v>
      </c>
      <c r="X212" s="3">
        <v>13053623.1485365</v>
      </c>
      <c r="Y212" s="3">
        <v>13444950.9401729</v>
      </c>
      <c r="Z212" s="3">
        <v>13040166.2780795</v>
      </c>
      <c r="AA212" s="3">
        <v>11953374.2924702</v>
      </c>
      <c r="AB212" s="3">
        <v>15249310.2366968</v>
      </c>
      <c r="AC212" s="3">
        <v>14682108.980551099</v>
      </c>
      <c r="AD212" s="3">
        <v>13235387.279635999</v>
      </c>
      <c r="AE212" s="3">
        <v>12895629.8211069</v>
      </c>
      <c r="AF212" s="3">
        <v>11339219.822517199</v>
      </c>
      <c r="AG212" s="3">
        <v>7908899.2513795001</v>
      </c>
      <c r="AH212" s="4" t="s">
        <v>348</v>
      </c>
    </row>
    <row r="213" spans="1:34" x14ac:dyDescent="0.25">
      <c r="A213" s="10" t="s">
        <v>45</v>
      </c>
      <c r="B213" s="2" t="s">
        <v>336</v>
      </c>
      <c r="C213" s="2" t="s">
        <v>216</v>
      </c>
      <c r="D213" s="2" t="s">
        <v>337</v>
      </c>
      <c r="E213" s="2" t="s">
        <v>346</v>
      </c>
      <c r="F213" s="2" t="s">
        <v>38</v>
      </c>
      <c r="G213" s="2" t="s">
        <v>39</v>
      </c>
      <c r="H213" s="2" t="s">
        <v>501</v>
      </c>
      <c r="I213" s="4" t="s">
        <v>48</v>
      </c>
      <c r="J213" s="3"/>
      <c r="K213" s="3"/>
      <c r="L213" s="3"/>
      <c r="M213" s="3"/>
      <c r="N213" s="3"/>
      <c r="O213" s="3"/>
      <c r="P213" s="3"/>
      <c r="Q213" s="3"/>
      <c r="R213" s="3"/>
      <c r="S213" s="3"/>
      <c r="T213" s="3">
        <v>7615.3794651707403</v>
      </c>
      <c r="U213" s="3">
        <v>7254.62473779422</v>
      </c>
      <c r="V213" s="3">
        <v>34366.908157129699</v>
      </c>
      <c r="W213" s="3">
        <v>451472.81252240803</v>
      </c>
      <c r="X213" s="3">
        <v>406708.96526085603</v>
      </c>
      <c r="Y213" s="3">
        <v>620917.85181133903</v>
      </c>
      <c r="Z213" s="3">
        <v>943167.40607371705</v>
      </c>
      <c r="AA213" s="3">
        <v>1148525.7833020501</v>
      </c>
      <c r="AB213" s="3">
        <v>1646754.2794480401</v>
      </c>
      <c r="AC213" s="3">
        <v>2791159.4649506402</v>
      </c>
      <c r="AD213" s="3">
        <v>2567025.1620602799</v>
      </c>
      <c r="AE213" s="3">
        <v>4178569.2880485998</v>
      </c>
      <c r="AF213" s="3">
        <v>6500656.9552764399</v>
      </c>
      <c r="AG213" s="3">
        <v>8735735.2136163805</v>
      </c>
      <c r="AH213" s="4" t="s">
        <v>349</v>
      </c>
    </row>
    <row r="214" spans="1:34" x14ac:dyDescent="0.25">
      <c r="A214" s="10" t="s">
        <v>45</v>
      </c>
      <c r="B214" s="2" t="s">
        <v>336</v>
      </c>
      <c r="C214" s="2" t="s">
        <v>216</v>
      </c>
      <c r="D214" s="2" t="s">
        <v>337</v>
      </c>
      <c r="E214" s="2" t="s">
        <v>350</v>
      </c>
      <c r="F214" s="2" t="s">
        <v>38</v>
      </c>
      <c r="G214" s="2" t="s">
        <v>39</v>
      </c>
      <c r="H214" s="2" t="s">
        <v>47</v>
      </c>
      <c r="I214" s="4" t="s">
        <v>48</v>
      </c>
      <c r="J214" s="3">
        <v>5193.4621166201096</v>
      </c>
      <c r="K214" s="3">
        <v>6419.5113087257096</v>
      </c>
      <c r="L214" s="3">
        <v>10283.0796582482</v>
      </c>
      <c r="M214" s="3">
        <v>2375.3984933330598</v>
      </c>
      <c r="N214" s="3">
        <v>3427.37592660055</v>
      </c>
      <c r="O214" s="3">
        <v>6074.70445172155</v>
      </c>
      <c r="P214" s="3">
        <v>45845.915525018201</v>
      </c>
      <c r="Q214" s="3">
        <v>41248.305730810403</v>
      </c>
      <c r="R214" s="3">
        <v>29130.4323446536</v>
      </c>
      <c r="S214" s="3">
        <v>19680.760664660502</v>
      </c>
      <c r="T214" s="3">
        <v>14800.401301445399</v>
      </c>
      <c r="U214" s="3">
        <v>33950.004083619096</v>
      </c>
      <c r="V214" s="3">
        <v>49877.790514178203</v>
      </c>
      <c r="W214" s="3">
        <v>141239.76730084399</v>
      </c>
      <c r="X214" s="3">
        <v>140345.20042333301</v>
      </c>
      <c r="Y214" s="3">
        <v>264997.85194676003</v>
      </c>
      <c r="Z214" s="3">
        <v>321846.17208274099</v>
      </c>
      <c r="AA214" s="3">
        <v>298197.32129732298</v>
      </c>
      <c r="AB214" s="3">
        <v>390679.76838535402</v>
      </c>
      <c r="AC214" s="3">
        <v>454648.78043046698</v>
      </c>
      <c r="AD214" s="3">
        <v>533686.55993171898</v>
      </c>
      <c r="AE214" s="3">
        <v>573119.49553448602</v>
      </c>
      <c r="AF214" s="3">
        <v>571394.60208323004</v>
      </c>
      <c r="AG214" s="3">
        <v>525193.338157819</v>
      </c>
      <c r="AH214" s="4" t="s">
        <v>351</v>
      </c>
    </row>
    <row r="215" spans="1:34" x14ac:dyDescent="0.25">
      <c r="A215" s="10" t="s">
        <v>34</v>
      </c>
      <c r="B215" s="2" t="s">
        <v>336</v>
      </c>
      <c r="C215" s="2" t="s">
        <v>216</v>
      </c>
      <c r="D215" s="2" t="s">
        <v>337</v>
      </c>
      <c r="E215" s="2" t="s">
        <v>350</v>
      </c>
      <c r="F215" s="2" t="s">
        <v>38</v>
      </c>
      <c r="G215" s="2" t="s">
        <v>39</v>
      </c>
      <c r="H215" s="2" t="s">
        <v>50</v>
      </c>
      <c r="I215" s="4" t="s">
        <v>48</v>
      </c>
      <c r="J215" s="3">
        <v>10200900.0962529</v>
      </c>
      <c r="K215" s="3">
        <v>10230555.972965101</v>
      </c>
      <c r="L215" s="3">
        <v>10210375.4864012</v>
      </c>
      <c r="M215" s="3">
        <v>10203703.341286501</v>
      </c>
      <c r="N215" s="3">
        <v>10209098.1844209</v>
      </c>
      <c r="O215" s="3">
        <v>10192731.381425301</v>
      </c>
      <c r="P215" s="3">
        <v>10173792.8276127</v>
      </c>
      <c r="Q215" s="3">
        <v>10185123.620008901</v>
      </c>
      <c r="R215" s="3">
        <v>10217525.9964651</v>
      </c>
      <c r="S215" s="3">
        <v>10253622.5918137</v>
      </c>
      <c r="T215" s="3">
        <v>10223897.202936299</v>
      </c>
      <c r="U215" s="3">
        <v>10193953.7101717</v>
      </c>
      <c r="V215" s="3">
        <v>9101414.3949556295</v>
      </c>
      <c r="W215" s="3">
        <v>8473409.8001215197</v>
      </c>
      <c r="X215" s="3">
        <v>7609613.9191556899</v>
      </c>
      <c r="Y215" s="3">
        <v>7494476.2292672303</v>
      </c>
      <c r="Z215" s="3">
        <v>6964799.73499637</v>
      </c>
      <c r="AA215" s="3">
        <v>6132643.52403358</v>
      </c>
      <c r="AB215" s="3">
        <v>7524237.3592851302</v>
      </c>
      <c r="AC215" s="3">
        <v>6984642.4318006802</v>
      </c>
      <c r="AD215" s="3">
        <v>6082675.8374741497</v>
      </c>
      <c r="AE215" s="3">
        <v>5737828.7447375897</v>
      </c>
      <c r="AF215" s="3">
        <v>4887598.9844602495</v>
      </c>
      <c r="AG215" s="3">
        <v>3307115.3801839598</v>
      </c>
      <c r="AH215" s="4" t="s">
        <v>352</v>
      </c>
    </row>
    <row r="216" spans="1:34" x14ac:dyDescent="0.25">
      <c r="A216" s="10" t="s">
        <v>45</v>
      </c>
      <c r="B216" s="2" t="s">
        <v>336</v>
      </c>
      <c r="C216" s="2" t="s">
        <v>216</v>
      </c>
      <c r="D216" s="2" t="s">
        <v>337</v>
      </c>
      <c r="E216" s="2" t="s">
        <v>350</v>
      </c>
      <c r="F216" s="2" t="s">
        <v>38</v>
      </c>
      <c r="G216" s="2" t="s">
        <v>39</v>
      </c>
      <c r="H216" s="2" t="s">
        <v>501</v>
      </c>
      <c r="I216" s="4" t="s">
        <v>48</v>
      </c>
      <c r="J216" s="3"/>
      <c r="K216" s="3"/>
      <c r="L216" s="3"/>
      <c r="M216" s="3"/>
      <c r="N216" s="3"/>
      <c r="O216" s="3"/>
      <c r="P216" s="3"/>
      <c r="Q216" s="3"/>
      <c r="R216" s="3"/>
      <c r="S216" s="3"/>
      <c r="T216" s="3">
        <v>5401.7912350831302</v>
      </c>
      <c r="U216" s="3">
        <v>4883.5872921018699</v>
      </c>
      <c r="V216" s="3">
        <v>22009.876616498699</v>
      </c>
      <c r="W216" s="3">
        <v>275728.36324451002</v>
      </c>
      <c r="X216" s="3">
        <v>237091.12541994901</v>
      </c>
      <c r="Y216" s="3">
        <v>346111.644544827</v>
      </c>
      <c r="Z216" s="3">
        <v>503749.10563233099</v>
      </c>
      <c r="AA216" s="3">
        <v>589247.77513156796</v>
      </c>
      <c r="AB216" s="3">
        <v>812533.14928095695</v>
      </c>
      <c r="AC216" s="3">
        <v>1327823.60208885</v>
      </c>
      <c r="AD216" s="3">
        <v>1179744.99707134</v>
      </c>
      <c r="AE216" s="3">
        <v>1859227.9171662</v>
      </c>
      <c r="AF216" s="3">
        <v>2802009.7352588801</v>
      </c>
      <c r="AG216" s="3">
        <v>3652857.7952394802</v>
      </c>
      <c r="AH216" s="4" t="s">
        <v>353</v>
      </c>
    </row>
    <row r="217" spans="1:34" x14ac:dyDescent="0.25">
      <c r="A217" s="10" t="s">
        <v>34</v>
      </c>
      <c r="B217" s="2" t="s">
        <v>354</v>
      </c>
      <c r="C217" s="2" t="s">
        <v>216</v>
      </c>
      <c r="D217" s="2" t="s">
        <v>355</v>
      </c>
      <c r="E217" s="2" t="s">
        <v>46</v>
      </c>
      <c r="F217" s="2" t="s">
        <v>38</v>
      </c>
      <c r="G217" s="2" t="s">
        <v>39</v>
      </c>
      <c r="H217" s="2" t="s">
        <v>157</v>
      </c>
      <c r="I217" s="4" t="s">
        <v>41</v>
      </c>
      <c r="J217" s="3">
        <v>48430568214.857002</v>
      </c>
      <c r="K217" s="3">
        <v>41080554445.832397</v>
      </c>
      <c r="L217" s="3">
        <v>54027093464.915604</v>
      </c>
      <c r="M217" s="3">
        <v>58773830694.538498</v>
      </c>
      <c r="N217" s="3">
        <v>57589786117.046799</v>
      </c>
      <c r="O217" s="3">
        <v>53507487591.933296</v>
      </c>
      <c r="P217" s="3">
        <v>47456325060.842697</v>
      </c>
      <c r="Q217" s="3">
        <v>47472012506.373901</v>
      </c>
      <c r="R217" s="3">
        <v>53929411754.660202</v>
      </c>
      <c r="S217" s="3">
        <v>53091549130.794197</v>
      </c>
      <c r="T217" s="3">
        <v>54647145480.183502</v>
      </c>
      <c r="U217" s="3">
        <v>53715219525.271698</v>
      </c>
      <c r="V217" s="3">
        <v>47858948886.094002</v>
      </c>
      <c r="W217" s="3">
        <v>60467775833.027298</v>
      </c>
      <c r="X217" s="3">
        <v>60244202059.040398</v>
      </c>
      <c r="Y217" s="3">
        <v>57411358821.053299</v>
      </c>
      <c r="Z217" s="3">
        <v>56001351097.199303</v>
      </c>
      <c r="AA217" s="3">
        <v>43862045953.131798</v>
      </c>
      <c r="AB217" s="3">
        <v>39285088056.578796</v>
      </c>
      <c r="AC217" s="3">
        <v>34793888593.599998</v>
      </c>
      <c r="AD217" s="3">
        <v>30671569756.969501</v>
      </c>
      <c r="AE217" s="3">
        <v>27728228042.029999</v>
      </c>
      <c r="AF217" s="3">
        <v>26070100298.52</v>
      </c>
      <c r="AG217" s="3">
        <v>26914680498.77</v>
      </c>
      <c r="AH217" s="4" t="s">
        <v>356</v>
      </c>
    </row>
    <row r="218" spans="1:34" x14ac:dyDescent="0.25">
      <c r="A218" s="10" t="s">
        <v>45</v>
      </c>
      <c r="B218" s="2" t="s">
        <v>354</v>
      </c>
      <c r="C218" s="2" t="s">
        <v>216</v>
      </c>
      <c r="D218" s="2" t="s">
        <v>355</v>
      </c>
      <c r="E218" s="2" t="s">
        <v>46</v>
      </c>
      <c r="F218" s="2" t="s">
        <v>38</v>
      </c>
      <c r="G218" s="2" t="s">
        <v>39</v>
      </c>
      <c r="H218" s="2" t="s">
        <v>47</v>
      </c>
      <c r="I218" s="4" t="s">
        <v>48</v>
      </c>
      <c r="J218" s="3">
        <v>4801.1754840169697</v>
      </c>
      <c r="K218" s="3">
        <v>7564.6771474899297</v>
      </c>
      <c r="L218" s="3">
        <v>12391.088705407499</v>
      </c>
      <c r="M218" s="3">
        <v>2391.8789026087402</v>
      </c>
      <c r="N218" s="3">
        <v>4271.1486300740098</v>
      </c>
      <c r="O218" s="3">
        <v>5959.2954117361296</v>
      </c>
      <c r="P218" s="3">
        <v>37533.308862014797</v>
      </c>
      <c r="Q218" s="3">
        <v>51179.562162478796</v>
      </c>
      <c r="R218" s="3">
        <v>45718.248884446999</v>
      </c>
      <c r="S218" s="3">
        <v>6116.1482600910604</v>
      </c>
      <c r="T218" s="3">
        <v>4294.6925306784997</v>
      </c>
      <c r="U218" s="3">
        <v>23757.285061972001</v>
      </c>
      <c r="V218" s="3">
        <v>72090.488928639301</v>
      </c>
      <c r="W218" s="3">
        <v>229875.37984974799</v>
      </c>
      <c r="X218" s="3">
        <v>276934.37252726499</v>
      </c>
      <c r="Y218" s="3">
        <v>138049.40558545</v>
      </c>
      <c r="Z218" s="3">
        <v>91995.378448154603</v>
      </c>
      <c r="AA218" s="3">
        <v>215123.42839455599</v>
      </c>
      <c r="AB218" s="3">
        <v>319824.051675522</v>
      </c>
      <c r="AC218" s="3">
        <v>371098.37546649098</v>
      </c>
      <c r="AD218" s="3">
        <v>201878.02132879099</v>
      </c>
      <c r="AE218" s="3">
        <v>234176.572995961</v>
      </c>
      <c r="AF218" s="3">
        <v>209474.45221414699</v>
      </c>
      <c r="AG218" s="3">
        <v>122469.64729078001</v>
      </c>
      <c r="AH218" s="4" t="s">
        <v>357</v>
      </c>
    </row>
    <row r="219" spans="1:34" x14ac:dyDescent="0.25">
      <c r="A219" s="10" t="s">
        <v>45</v>
      </c>
      <c r="B219" s="2" t="s">
        <v>354</v>
      </c>
      <c r="C219" s="2" t="s">
        <v>216</v>
      </c>
      <c r="D219" s="2" t="s">
        <v>355</v>
      </c>
      <c r="E219" s="2" t="s">
        <v>46</v>
      </c>
      <c r="F219" s="2" t="s">
        <v>38</v>
      </c>
      <c r="G219" s="2" t="s">
        <v>39</v>
      </c>
      <c r="H219" s="2" t="s">
        <v>65</v>
      </c>
      <c r="I219" s="4" t="s">
        <v>41</v>
      </c>
      <c r="J219" s="3"/>
      <c r="K219" s="3"/>
      <c r="L219" s="3"/>
      <c r="M219" s="3"/>
      <c r="N219" s="3"/>
      <c r="O219" s="3"/>
      <c r="P219" s="3"/>
      <c r="Q219" s="3"/>
      <c r="R219" s="3"/>
      <c r="S219" s="3"/>
      <c r="T219" s="3"/>
      <c r="U219" s="3"/>
      <c r="V219" s="3">
        <v>394210000</v>
      </c>
      <c r="W219" s="3">
        <v>137743000</v>
      </c>
      <c r="X219" s="3">
        <v>28618000</v>
      </c>
      <c r="Y219" s="3">
        <v>55955000</v>
      </c>
      <c r="Z219" s="3">
        <v>80829000</v>
      </c>
      <c r="AA219" s="3">
        <v>57161000</v>
      </c>
      <c r="AB219" s="3">
        <v>156976000</v>
      </c>
      <c r="AC219" s="3">
        <v>198249000</v>
      </c>
      <c r="AD219" s="3">
        <v>227004000</v>
      </c>
      <c r="AE219" s="3">
        <v>209005000</v>
      </c>
      <c r="AF219" s="3">
        <v>179847000</v>
      </c>
      <c r="AG219" s="3">
        <v>253883000</v>
      </c>
      <c r="AH219" s="4" t="s">
        <v>511</v>
      </c>
    </row>
    <row r="220" spans="1:34" x14ac:dyDescent="0.25">
      <c r="A220" s="10" t="s">
        <v>34</v>
      </c>
      <c r="B220" s="2" t="s">
        <v>354</v>
      </c>
      <c r="C220" s="2" t="s">
        <v>216</v>
      </c>
      <c r="D220" s="2" t="s">
        <v>355</v>
      </c>
      <c r="E220" s="2" t="s">
        <v>46</v>
      </c>
      <c r="F220" s="2" t="s">
        <v>38</v>
      </c>
      <c r="G220" s="2" t="s">
        <v>39</v>
      </c>
      <c r="H220" s="2" t="s">
        <v>50</v>
      </c>
      <c r="I220" s="4" t="s">
        <v>48</v>
      </c>
      <c r="J220" s="3">
        <v>9430378.1094892509</v>
      </c>
      <c r="K220" s="3">
        <v>12055567.667528201</v>
      </c>
      <c r="L220" s="3">
        <v>12303480.335877201</v>
      </c>
      <c r="M220" s="3">
        <v>10274496.1820095</v>
      </c>
      <c r="N220" s="3">
        <v>12722437.415241299</v>
      </c>
      <c r="O220" s="3">
        <v>9999086.8423520494</v>
      </c>
      <c r="P220" s="3">
        <v>8329119.4891408999</v>
      </c>
      <c r="Q220" s="3">
        <v>12637371.601263501</v>
      </c>
      <c r="R220" s="3">
        <v>16035717.9379602</v>
      </c>
      <c r="S220" s="3">
        <v>3186496.5507741398</v>
      </c>
      <c r="T220" s="3">
        <v>2966709.75722712</v>
      </c>
      <c r="U220" s="3">
        <v>7133450.22299858</v>
      </c>
      <c r="V220" s="3">
        <v>13154660.760043001</v>
      </c>
      <c r="W220" s="3">
        <v>13790933.910819801</v>
      </c>
      <c r="X220" s="3">
        <v>15015573.38277</v>
      </c>
      <c r="Y220" s="3">
        <v>3904212.7361563798</v>
      </c>
      <c r="Z220" s="3">
        <v>1990793.87301794</v>
      </c>
      <c r="AA220" s="3">
        <v>4424168.8499152204</v>
      </c>
      <c r="AB220" s="3">
        <v>6159602.4999207901</v>
      </c>
      <c r="AC220" s="3">
        <v>5701080.8589466</v>
      </c>
      <c r="AD220" s="3">
        <v>2300898.4198718299</v>
      </c>
      <c r="AE220" s="3">
        <v>2344476.2956934101</v>
      </c>
      <c r="AF220" s="3">
        <v>1791803.9760604899</v>
      </c>
      <c r="AG220" s="3">
        <v>771185.05650072405</v>
      </c>
      <c r="AH220" s="4" t="s">
        <v>358</v>
      </c>
    </row>
    <row r="221" spans="1:34" x14ac:dyDescent="0.25">
      <c r="A221" s="10" t="s">
        <v>34</v>
      </c>
      <c r="B221" s="2" t="s">
        <v>354</v>
      </c>
      <c r="C221" s="2" t="s">
        <v>216</v>
      </c>
      <c r="D221" s="2" t="s">
        <v>355</v>
      </c>
      <c r="E221" s="2" t="s">
        <v>46</v>
      </c>
      <c r="F221" s="2" t="s">
        <v>38</v>
      </c>
      <c r="G221" s="2" t="s">
        <v>39</v>
      </c>
      <c r="H221" s="2" t="s">
        <v>54</v>
      </c>
      <c r="I221" s="4" t="s">
        <v>48</v>
      </c>
      <c r="J221" s="3"/>
      <c r="K221" s="3"/>
      <c r="L221" s="3"/>
      <c r="M221" s="3"/>
      <c r="N221" s="3"/>
      <c r="O221" s="3"/>
      <c r="P221" s="3"/>
      <c r="Q221" s="3"/>
      <c r="R221" s="3"/>
      <c r="S221" s="3"/>
      <c r="T221" s="3"/>
      <c r="U221" s="3"/>
      <c r="V221" s="3">
        <v>994.65</v>
      </c>
      <c r="W221" s="3">
        <v>10879.7456</v>
      </c>
      <c r="X221" s="3">
        <v>1219.5999999999999</v>
      </c>
      <c r="Y221" s="3">
        <v>860.7</v>
      </c>
      <c r="Z221" s="3">
        <v>261</v>
      </c>
      <c r="AA221" s="3">
        <v>2633</v>
      </c>
      <c r="AB221" s="3">
        <v>1848.3</v>
      </c>
      <c r="AC221" s="3">
        <v>109</v>
      </c>
      <c r="AD221" s="3">
        <v>2295.15</v>
      </c>
      <c r="AE221" s="3">
        <v>2182.64</v>
      </c>
      <c r="AF221" s="3">
        <v>7296.82</v>
      </c>
      <c r="AG221" s="3">
        <v>5624.8</v>
      </c>
      <c r="AH221" s="4" t="s">
        <v>509</v>
      </c>
    </row>
    <row r="222" spans="1:34" x14ac:dyDescent="0.25">
      <c r="A222" s="10" t="s">
        <v>34</v>
      </c>
      <c r="B222" s="2" t="s">
        <v>354</v>
      </c>
      <c r="C222" s="2" t="s">
        <v>216</v>
      </c>
      <c r="D222" s="2" t="s">
        <v>355</v>
      </c>
      <c r="E222" s="2" t="s">
        <v>46</v>
      </c>
      <c r="F222" s="2" t="s">
        <v>38</v>
      </c>
      <c r="G222" s="2" t="s">
        <v>39</v>
      </c>
      <c r="H222" s="2" t="s">
        <v>40</v>
      </c>
      <c r="I222" s="4" t="s">
        <v>41</v>
      </c>
      <c r="J222" s="3">
        <v>161451237459.689</v>
      </c>
      <c r="K222" s="3">
        <v>152275700879.60199</v>
      </c>
      <c r="L222" s="3">
        <v>147791490288.24399</v>
      </c>
      <c r="M222" s="3">
        <v>137782116863.96399</v>
      </c>
      <c r="N222" s="3">
        <v>140791161996.37799</v>
      </c>
      <c r="O222" s="3">
        <v>133556942052.097</v>
      </c>
      <c r="P222" s="3">
        <v>135492830964.338</v>
      </c>
      <c r="Q222" s="3">
        <v>140814926623.755</v>
      </c>
      <c r="R222" s="3">
        <v>128998754831.767</v>
      </c>
      <c r="S222" s="3">
        <v>122357084190.09801</v>
      </c>
      <c r="T222" s="3">
        <v>108890739246.026</v>
      </c>
      <c r="U222" s="3">
        <v>111709131528.293</v>
      </c>
      <c r="V222" s="3">
        <v>101642892591.25301</v>
      </c>
      <c r="W222" s="3">
        <v>108716390389.649</v>
      </c>
      <c r="X222" s="3">
        <v>141445377550.01801</v>
      </c>
      <c r="Y222" s="3">
        <v>153096898033.03601</v>
      </c>
      <c r="Z222" s="3">
        <v>128556480251.985</v>
      </c>
      <c r="AA222" s="3">
        <v>137041525584.33099</v>
      </c>
      <c r="AB222" s="3">
        <v>138024804424.03101</v>
      </c>
      <c r="AC222" s="3">
        <v>142954029409.14099</v>
      </c>
      <c r="AD222" s="3">
        <v>121768912435.405</v>
      </c>
      <c r="AE222" s="3">
        <v>116925573406.151</v>
      </c>
      <c r="AF222" s="3">
        <v>107140336108.241</v>
      </c>
      <c r="AG222" s="3">
        <v>92545139743.119293</v>
      </c>
      <c r="AH222" s="4" t="s">
        <v>359</v>
      </c>
    </row>
    <row r="223" spans="1:34" x14ac:dyDescent="0.25">
      <c r="A223" s="10" t="s">
        <v>34</v>
      </c>
      <c r="B223" s="2" t="s">
        <v>354</v>
      </c>
      <c r="C223" s="2" t="s">
        <v>216</v>
      </c>
      <c r="D223" s="2" t="s">
        <v>355</v>
      </c>
      <c r="E223" s="2" t="s">
        <v>46</v>
      </c>
      <c r="F223" s="2" t="s">
        <v>38</v>
      </c>
      <c r="G223" s="2" t="s">
        <v>39</v>
      </c>
      <c r="H223" s="2" t="s">
        <v>78</v>
      </c>
      <c r="I223" s="4" t="s">
        <v>41</v>
      </c>
      <c r="J223" s="3"/>
      <c r="K223" s="3"/>
      <c r="L223" s="3"/>
      <c r="M223" s="3"/>
      <c r="N223" s="3"/>
      <c r="O223" s="3"/>
      <c r="P223" s="3"/>
      <c r="Q223" s="3"/>
      <c r="R223" s="3"/>
      <c r="S223" s="3"/>
      <c r="T223" s="3"/>
      <c r="U223" s="3"/>
      <c r="V223" s="3">
        <v>161458445.24695101</v>
      </c>
      <c r="W223" s="3">
        <v>962280581.32691598</v>
      </c>
      <c r="X223" s="3">
        <v>2359013.3324223198</v>
      </c>
      <c r="Y223" s="3">
        <v>12333820.0343535</v>
      </c>
      <c r="Z223" s="3">
        <v>5799211.8363522803</v>
      </c>
      <c r="AA223" s="3">
        <v>2758987.5390380998</v>
      </c>
      <c r="AB223" s="3">
        <v>2418385.62617114</v>
      </c>
      <c r="AC223" s="3">
        <v>7078156.37882574</v>
      </c>
      <c r="AD223" s="3">
        <v>4483793.2292317301</v>
      </c>
      <c r="AE223" s="3">
        <v>5870734.1349156797</v>
      </c>
      <c r="AF223" s="3">
        <v>7692686.1648969399</v>
      </c>
      <c r="AG223" s="3">
        <v>5217146.9785212399</v>
      </c>
      <c r="AH223" s="4" t="s">
        <v>510</v>
      </c>
    </row>
    <row r="224" spans="1:34" x14ac:dyDescent="0.25">
      <c r="A224" s="10" t="s">
        <v>45</v>
      </c>
      <c r="B224" s="2" t="s">
        <v>354</v>
      </c>
      <c r="C224" s="2" t="s">
        <v>216</v>
      </c>
      <c r="D224" s="2" t="s">
        <v>355</v>
      </c>
      <c r="E224" s="2" t="s">
        <v>46</v>
      </c>
      <c r="F224" s="2" t="s">
        <v>38</v>
      </c>
      <c r="G224" s="2" t="s">
        <v>39</v>
      </c>
      <c r="H224" s="2" t="s">
        <v>501</v>
      </c>
      <c r="I224" s="4" t="s">
        <v>48</v>
      </c>
      <c r="J224" s="3"/>
      <c r="K224" s="3"/>
      <c r="L224" s="3"/>
      <c r="M224" s="3"/>
      <c r="N224" s="3"/>
      <c r="O224" s="3"/>
      <c r="P224" s="3"/>
      <c r="Q224" s="3"/>
      <c r="R224" s="3"/>
      <c r="S224" s="3"/>
      <c r="T224" s="3">
        <v>1567.4596922808</v>
      </c>
      <c r="U224" s="3">
        <v>3417.4009268961499</v>
      </c>
      <c r="V224" s="3">
        <v>31811.809428314202</v>
      </c>
      <c r="W224" s="3">
        <v>448762.862241011</v>
      </c>
      <c r="X224" s="3">
        <v>467837.03220278001</v>
      </c>
      <c r="Y224" s="3">
        <v>180305.260758171</v>
      </c>
      <c r="Z224" s="3">
        <v>143989.87353390601</v>
      </c>
      <c r="AA224" s="3">
        <v>425091.01359022001</v>
      </c>
      <c r="AB224" s="3">
        <v>665167.90720368805</v>
      </c>
      <c r="AC224" s="3">
        <v>1083810.6310868999</v>
      </c>
      <c r="AD224" s="3">
        <v>446263.03819937498</v>
      </c>
      <c r="AE224" s="3">
        <v>759680.35541063105</v>
      </c>
      <c r="AF224" s="3">
        <v>1027222.60982536</v>
      </c>
      <c r="AG224" s="3">
        <v>851808.60700849595</v>
      </c>
      <c r="AH224" s="4" t="s">
        <v>360</v>
      </c>
    </row>
    <row r="225" spans="1:34" x14ac:dyDescent="0.25">
      <c r="A225" s="10" t="s">
        <v>34</v>
      </c>
      <c r="B225" s="2" t="s">
        <v>354</v>
      </c>
      <c r="C225" s="2" t="s">
        <v>216</v>
      </c>
      <c r="D225" s="2" t="s">
        <v>355</v>
      </c>
      <c r="E225" s="2" t="s">
        <v>46</v>
      </c>
      <c r="F225" s="2" t="s">
        <v>38</v>
      </c>
      <c r="G225" s="2" t="s">
        <v>39</v>
      </c>
      <c r="H225" s="2" t="s">
        <v>124</v>
      </c>
      <c r="I225" s="4" t="s">
        <v>48</v>
      </c>
      <c r="J225" s="3"/>
      <c r="K225" s="3">
        <v>13275336.2000727</v>
      </c>
      <c r="L225" s="3">
        <v>5425050.2240766501</v>
      </c>
      <c r="M225" s="3">
        <v>700259.54428851698</v>
      </c>
      <c r="N225" s="3"/>
      <c r="O225" s="3"/>
      <c r="P225" s="3"/>
      <c r="Q225" s="3"/>
      <c r="R225" s="3">
        <v>14729037.9836706</v>
      </c>
      <c r="S225" s="3"/>
      <c r="T225" s="3"/>
      <c r="U225" s="3"/>
      <c r="V225" s="3"/>
      <c r="W225" s="3"/>
      <c r="X225" s="3"/>
      <c r="Y225" s="3"/>
      <c r="Z225" s="3"/>
      <c r="AA225" s="3"/>
      <c r="AB225" s="3"/>
      <c r="AC225" s="3"/>
      <c r="AD225" s="3"/>
      <c r="AE225" s="3"/>
      <c r="AF225" s="3"/>
      <c r="AG225" s="3"/>
      <c r="AH225" s="4" t="s">
        <v>361</v>
      </c>
    </row>
    <row r="226" spans="1:34" x14ac:dyDescent="0.25">
      <c r="A226" s="10" t="s">
        <v>34</v>
      </c>
      <c r="B226" s="2" t="s">
        <v>354</v>
      </c>
      <c r="C226" s="2" t="s">
        <v>216</v>
      </c>
      <c r="D226" s="2" t="s">
        <v>385</v>
      </c>
      <c r="E226" s="2" t="s">
        <v>386</v>
      </c>
      <c r="F226" s="2" t="s">
        <v>38</v>
      </c>
      <c r="G226" s="2" t="s">
        <v>39</v>
      </c>
      <c r="H226" s="2" t="s">
        <v>40</v>
      </c>
      <c r="I226" s="4" t="s">
        <v>41</v>
      </c>
      <c r="J226" s="3">
        <v>9698000000</v>
      </c>
      <c r="K226" s="3">
        <v>10913000000</v>
      </c>
      <c r="L226" s="3">
        <v>9610000000</v>
      </c>
      <c r="M226" s="3">
        <v>8670000000</v>
      </c>
      <c r="N226" s="3">
        <v>12969000000</v>
      </c>
      <c r="O226" s="3">
        <v>10775000000</v>
      </c>
      <c r="P226" s="3">
        <v>7023000000</v>
      </c>
      <c r="Q226" s="3">
        <v>8994000000</v>
      </c>
      <c r="R226" s="3">
        <v>7744000000</v>
      </c>
      <c r="S226" s="3">
        <v>6386000000</v>
      </c>
      <c r="T226" s="3">
        <v>9741000000</v>
      </c>
      <c r="U226" s="3">
        <v>10276000000</v>
      </c>
      <c r="V226" s="3">
        <v>11746569081.633301</v>
      </c>
      <c r="W226" s="3">
        <v>9600426072.9173794</v>
      </c>
      <c r="X226" s="3">
        <v>23108420548.745602</v>
      </c>
      <c r="Y226" s="3">
        <v>17539204826.092999</v>
      </c>
      <c r="Z226" s="3">
        <v>21504985276.5532</v>
      </c>
      <c r="AA226" s="3">
        <v>17962704811.2938</v>
      </c>
      <c r="AB226" s="3">
        <v>16743262567.6395</v>
      </c>
      <c r="AC226" s="3">
        <v>20018744632.591499</v>
      </c>
      <c r="AD226" s="3">
        <v>16059949540.220501</v>
      </c>
      <c r="AE226" s="3">
        <v>18442875727.624901</v>
      </c>
      <c r="AF226" s="3">
        <v>17723479845.3615</v>
      </c>
      <c r="AG226" s="3">
        <v>19185375331.298698</v>
      </c>
      <c r="AH226" s="4" t="s">
        <v>387</v>
      </c>
    </row>
    <row r="227" spans="1:34" x14ac:dyDescent="0.25">
      <c r="A227" s="10" t="s">
        <v>34</v>
      </c>
      <c r="B227" s="2" t="s">
        <v>354</v>
      </c>
      <c r="C227" s="2" t="s">
        <v>216</v>
      </c>
      <c r="D227" s="2" t="s">
        <v>385</v>
      </c>
      <c r="E227" s="2" t="s">
        <v>388</v>
      </c>
      <c r="F227" s="2" t="s">
        <v>38</v>
      </c>
      <c r="G227" s="2" t="s">
        <v>39</v>
      </c>
      <c r="H227" s="2" t="s">
        <v>40</v>
      </c>
      <c r="I227" s="4" t="s">
        <v>41</v>
      </c>
      <c r="J227" s="3">
        <v>1539076822.1635799</v>
      </c>
      <c r="K227" s="3">
        <v>1467703262.87115</v>
      </c>
      <c r="L227" s="3">
        <v>1626095977.8057699</v>
      </c>
      <c r="M227" s="3">
        <v>1440537480.23703</v>
      </c>
      <c r="N227" s="3">
        <v>1945242494.1790199</v>
      </c>
      <c r="O227" s="3">
        <v>1799972856.7555599</v>
      </c>
      <c r="P227" s="3">
        <v>1433522243.60306</v>
      </c>
      <c r="Q227" s="3">
        <v>1546422172.6159799</v>
      </c>
      <c r="R227" s="3">
        <v>1641249430.71717</v>
      </c>
      <c r="S227" s="3">
        <v>1502510747.06636</v>
      </c>
      <c r="T227" s="3">
        <v>1457910250.43678</v>
      </c>
      <c r="U227" s="3">
        <v>1466914783.1085801</v>
      </c>
      <c r="V227" s="3">
        <v>865337182.21616304</v>
      </c>
      <c r="W227" s="3">
        <v>850657712.68881702</v>
      </c>
      <c r="X227" s="3">
        <v>853497041.02092195</v>
      </c>
      <c r="Y227" s="3">
        <v>982370936.30753505</v>
      </c>
      <c r="Z227" s="3">
        <v>1183621399.6404099</v>
      </c>
      <c r="AA227" s="3">
        <v>1238425237.6138999</v>
      </c>
      <c r="AB227" s="3">
        <v>1170463529.2062399</v>
      </c>
      <c r="AC227" s="3">
        <v>1325957104.26529</v>
      </c>
      <c r="AD227" s="3">
        <v>997454924.78551304</v>
      </c>
      <c r="AE227" s="3">
        <v>836652214.49345005</v>
      </c>
      <c r="AF227" s="3">
        <v>762614549.34641099</v>
      </c>
      <c r="AG227" s="3">
        <v>732550613.72374701</v>
      </c>
      <c r="AH227" s="4" t="s">
        <v>389</v>
      </c>
    </row>
    <row r="228" spans="1:34" x14ac:dyDescent="0.25">
      <c r="A228" s="10" t="s">
        <v>45</v>
      </c>
      <c r="B228" s="2" t="s">
        <v>390</v>
      </c>
      <c r="C228" s="2" t="s">
        <v>391</v>
      </c>
      <c r="D228" s="2" t="s">
        <v>392</v>
      </c>
      <c r="E228" s="2" t="s">
        <v>46</v>
      </c>
      <c r="F228" s="2" t="s">
        <v>38</v>
      </c>
      <c r="G228" s="2" t="s">
        <v>39</v>
      </c>
      <c r="H228" s="2" t="s">
        <v>47</v>
      </c>
      <c r="I228" s="4" t="s">
        <v>48</v>
      </c>
      <c r="J228" s="3">
        <v>5173.3993896556703</v>
      </c>
      <c r="K228" s="3">
        <v>7761.3824627215299</v>
      </c>
      <c r="L228" s="3">
        <v>6226.2005288465498</v>
      </c>
      <c r="M228" s="3">
        <v>1183.95606828824</v>
      </c>
      <c r="N228" s="3">
        <v>2016.06267669816</v>
      </c>
      <c r="O228" s="3">
        <v>3910.43372897377</v>
      </c>
      <c r="P228" s="3">
        <v>28931.8380903621</v>
      </c>
      <c r="Q228" s="3">
        <v>16192.548604533</v>
      </c>
      <c r="R228" s="3">
        <v>17284.1342229416</v>
      </c>
      <c r="S228" s="3">
        <v>31192.900057618001</v>
      </c>
      <c r="T228" s="3">
        <v>9778.3932124875992</v>
      </c>
      <c r="U228" s="3">
        <v>15098.244054123799</v>
      </c>
      <c r="V228" s="3">
        <v>13083.508091617099</v>
      </c>
      <c r="W228" s="3">
        <v>55330.3254921806</v>
      </c>
      <c r="X228" s="3">
        <v>54300.306415294799</v>
      </c>
      <c r="Y228" s="3">
        <v>83872.700004541999</v>
      </c>
      <c r="Z228" s="3">
        <v>101375.16240700601</v>
      </c>
      <c r="AA228" s="3">
        <v>88054.844325852595</v>
      </c>
      <c r="AB228" s="3">
        <v>130340.446907897</v>
      </c>
      <c r="AC228" s="3">
        <v>156593.182578976</v>
      </c>
      <c r="AD228" s="3">
        <v>164240.45046912599</v>
      </c>
      <c r="AE228" s="3">
        <v>220751.64238541201</v>
      </c>
      <c r="AF228" s="3">
        <v>206814.11561591699</v>
      </c>
      <c r="AG228" s="3">
        <v>241500.946627881</v>
      </c>
      <c r="AH228" s="4" t="s">
        <v>393</v>
      </c>
    </row>
    <row r="229" spans="1:34" x14ac:dyDescent="0.25">
      <c r="A229" s="10" t="s">
        <v>34</v>
      </c>
      <c r="B229" s="2" t="s">
        <v>390</v>
      </c>
      <c r="C229" s="2" t="s">
        <v>391</v>
      </c>
      <c r="D229" s="2" t="s">
        <v>392</v>
      </c>
      <c r="E229" s="2" t="s">
        <v>46</v>
      </c>
      <c r="F229" s="2" t="s">
        <v>38</v>
      </c>
      <c r="G229" s="2" t="s">
        <v>39</v>
      </c>
      <c r="H229" s="2" t="s">
        <v>113</v>
      </c>
      <c r="I229" s="4" t="s">
        <v>114</v>
      </c>
      <c r="J229" s="3">
        <v>2486.9634977938199</v>
      </c>
      <c r="K229" s="3"/>
      <c r="L229" s="3"/>
      <c r="M229" s="3">
        <v>40.1123144805455</v>
      </c>
      <c r="N229" s="3">
        <v>762.133975130365</v>
      </c>
      <c r="O229" s="3">
        <v>1444.04332129964</v>
      </c>
      <c r="P229" s="3">
        <v>120.336943441637</v>
      </c>
      <c r="Q229" s="3"/>
      <c r="R229" s="3"/>
      <c r="S229" s="3"/>
      <c r="T229" s="3"/>
      <c r="U229" s="3"/>
      <c r="V229" s="3"/>
      <c r="W229" s="3"/>
      <c r="X229" s="3"/>
      <c r="Y229" s="3"/>
      <c r="Z229" s="3"/>
      <c r="AA229" s="3"/>
      <c r="AB229" s="3"/>
      <c r="AC229" s="3"/>
      <c r="AD229" s="3"/>
      <c r="AE229" s="3"/>
      <c r="AF229" s="3"/>
      <c r="AG229" s="3"/>
      <c r="AH229" s="4" t="s">
        <v>394</v>
      </c>
    </row>
    <row r="230" spans="1:34" x14ac:dyDescent="0.25">
      <c r="A230" s="19" t="s">
        <v>34</v>
      </c>
      <c r="B230" s="20" t="s">
        <v>390</v>
      </c>
      <c r="C230" s="20" t="s">
        <v>391</v>
      </c>
      <c r="D230" s="20" t="s">
        <v>392</v>
      </c>
      <c r="E230" s="20" t="s">
        <v>46</v>
      </c>
      <c r="F230" s="20" t="s">
        <v>38</v>
      </c>
      <c r="G230" s="20" t="s">
        <v>39</v>
      </c>
      <c r="H230" s="20" t="s">
        <v>50</v>
      </c>
      <c r="I230" s="21" t="s">
        <v>48</v>
      </c>
      <c r="J230" s="22">
        <v>10161493.267277</v>
      </c>
      <c r="K230" s="22">
        <v>12369050.211740199</v>
      </c>
      <c r="L230" s="22">
        <v>6182179.5965726003</v>
      </c>
      <c r="M230" s="22">
        <v>5085772.5656708404</v>
      </c>
      <c r="N230" s="22">
        <v>6005230.3141349005</v>
      </c>
      <c r="O230" s="22">
        <v>6561306.9575753696</v>
      </c>
      <c r="P230" s="22">
        <v>6420343.5242284797</v>
      </c>
      <c r="Q230" s="22">
        <v>3998300.2050186601</v>
      </c>
      <c r="R230" s="22">
        <v>6062426.01070459</v>
      </c>
      <c r="S230" s="22">
        <v>16251415.795594599</v>
      </c>
      <c r="T230" s="22">
        <v>6754768.6699954001</v>
      </c>
      <c r="U230" s="22">
        <v>4533454.5649399403</v>
      </c>
      <c r="V230" s="22">
        <v>2387403.8455595402</v>
      </c>
      <c r="W230" s="22">
        <v>3319437.0907644099</v>
      </c>
      <c r="X230" s="22">
        <v>2944200.2025425001</v>
      </c>
      <c r="Y230" s="22">
        <v>2372026.6102186702</v>
      </c>
      <c r="Z230" s="22">
        <v>2193773.8134291498</v>
      </c>
      <c r="AA230" s="22">
        <v>1810911.5416107301</v>
      </c>
      <c r="AB230" s="22">
        <v>2510271.9398639901</v>
      </c>
      <c r="AC230" s="22">
        <v>2405697.3968702899</v>
      </c>
      <c r="AD230" s="22">
        <v>1871925.3858149301</v>
      </c>
      <c r="AE230" s="22">
        <v>2210071.5976269399</v>
      </c>
      <c r="AF230" s="3">
        <v>1769047.97100125</v>
      </c>
      <c r="AG230" s="3">
        <v>1520719.01316093</v>
      </c>
      <c r="AH230" s="21" t="s">
        <v>395</v>
      </c>
    </row>
    <row r="231" spans="1:34" x14ac:dyDescent="0.25">
      <c r="A231" s="19" t="s">
        <v>34</v>
      </c>
      <c r="B231" s="20" t="s">
        <v>390</v>
      </c>
      <c r="C231" s="20" t="s">
        <v>391</v>
      </c>
      <c r="D231" s="20" t="s">
        <v>392</v>
      </c>
      <c r="E231" s="20" t="s">
        <v>46</v>
      </c>
      <c r="F231" s="20" t="s">
        <v>38</v>
      </c>
      <c r="G231" s="20" t="s">
        <v>39</v>
      </c>
      <c r="H231" s="20" t="s">
        <v>56</v>
      </c>
      <c r="I231" s="21" t="s">
        <v>48</v>
      </c>
      <c r="J231" s="22">
        <v>11785185.1851852</v>
      </c>
      <c r="K231" s="22">
        <v>14703703.7037037</v>
      </c>
      <c r="L231" s="22">
        <v>9088888.8888888899</v>
      </c>
      <c r="M231" s="22">
        <v>8214814.8148148097</v>
      </c>
      <c r="N231" s="22">
        <v>11607407.407407399</v>
      </c>
      <c r="O231" s="22">
        <v>12748148.148148101</v>
      </c>
      <c r="P231" s="22">
        <v>12037037.037037</v>
      </c>
      <c r="Q231" s="22">
        <v>6400000</v>
      </c>
      <c r="R231" s="22">
        <v>3392592.59259259</v>
      </c>
      <c r="S231" s="22">
        <v>7207407.4074074104</v>
      </c>
      <c r="T231" s="22">
        <v>6044444.4444444403</v>
      </c>
      <c r="U231" s="22">
        <v>4629629.6296296297</v>
      </c>
      <c r="V231" s="22">
        <v>1992592.59259259</v>
      </c>
      <c r="W231" s="22">
        <v>1903703.7037037001</v>
      </c>
      <c r="X231" s="22">
        <v>2474074.07407407</v>
      </c>
      <c r="Y231" s="22">
        <v>1837037.0370370401</v>
      </c>
      <c r="Z231" s="22">
        <v>3503703.7037037001</v>
      </c>
      <c r="AA231" s="22">
        <v>2125925.92592593</v>
      </c>
      <c r="AB231" s="22">
        <v>2125925.92592593</v>
      </c>
      <c r="AC231" s="22">
        <v>3096296.2962962999</v>
      </c>
      <c r="AD231" s="22">
        <v>3074074.07407407</v>
      </c>
      <c r="AE231" s="22">
        <v>2614814.8148148102</v>
      </c>
      <c r="AF231" s="3">
        <v>2185185.1851851898</v>
      </c>
      <c r="AG231" s="3">
        <v>5088888.8888888899</v>
      </c>
      <c r="AH231" s="21" t="s">
        <v>396</v>
      </c>
    </row>
    <row r="232" spans="1:34" x14ac:dyDescent="0.25">
      <c r="A232" s="19" t="s">
        <v>34</v>
      </c>
      <c r="B232" s="20" t="s">
        <v>390</v>
      </c>
      <c r="C232" s="20" t="s">
        <v>391</v>
      </c>
      <c r="D232" s="20" t="s">
        <v>392</v>
      </c>
      <c r="E232" s="20" t="s">
        <v>46</v>
      </c>
      <c r="F232" s="20" t="s">
        <v>38</v>
      </c>
      <c r="G232" s="20" t="s">
        <v>39</v>
      </c>
      <c r="H232" s="20" t="s">
        <v>120</v>
      </c>
      <c r="I232" s="21" t="s">
        <v>48</v>
      </c>
      <c r="J232" s="22">
        <v>194445652.173913</v>
      </c>
      <c r="K232" s="22">
        <v>133467391.30434801</v>
      </c>
      <c r="L232" s="22">
        <v>155326086.95652199</v>
      </c>
      <c r="M232" s="22">
        <v>222706521.73912999</v>
      </c>
      <c r="N232" s="22">
        <v>270413043.47826099</v>
      </c>
      <c r="O232" s="22">
        <v>307478260.86956501</v>
      </c>
      <c r="P232" s="22">
        <v>268434782.60869601</v>
      </c>
      <c r="Q232" s="22">
        <v>284673913.04347801</v>
      </c>
      <c r="R232" s="22">
        <v>349521739.13043499</v>
      </c>
      <c r="S232" s="22">
        <v>328108695.652174</v>
      </c>
      <c r="T232" s="22">
        <v>344836956.52173901</v>
      </c>
      <c r="U232" s="22">
        <v>326815217.39130402</v>
      </c>
      <c r="V232" s="22">
        <v>247043478.26087001</v>
      </c>
      <c r="W232" s="22">
        <v>248054347.826087</v>
      </c>
      <c r="X232" s="22">
        <v>204391304.347826</v>
      </c>
      <c r="Y232" s="22">
        <v>229619565.21739101</v>
      </c>
      <c r="Z232" s="22">
        <v>250065217.39130399</v>
      </c>
      <c r="AA232" s="22">
        <v>240173913.04347801</v>
      </c>
      <c r="AB232" s="22">
        <v>261717391.30434799</v>
      </c>
      <c r="AC232" s="22">
        <v>282032608.69565201</v>
      </c>
      <c r="AD232" s="22">
        <v>257771739.13043499</v>
      </c>
      <c r="AE232" s="22">
        <v>263543478.26087001</v>
      </c>
      <c r="AF232" s="3">
        <v>238380434.78260899</v>
      </c>
      <c r="AG232" s="3">
        <v>258434782.60869601</v>
      </c>
      <c r="AH232" s="21" t="s">
        <v>397</v>
      </c>
    </row>
    <row r="233" spans="1:34" x14ac:dyDescent="0.25">
      <c r="A233" s="10" t="s">
        <v>34</v>
      </c>
      <c r="B233" s="2" t="s">
        <v>390</v>
      </c>
      <c r="C233" s="2" t="s">
        <v>391</v>
      </c>
      <c r="D233" s="2" t="s">
        <v>392</v>
      </c>
      <c r="E233" s="2" t="s">
        <v>46</v>
      </c>
      <c r="F233" s="2" t="s">
        <v>38</v>
      </c>
      <c r="G233" s="2" t="s">
        <v>39</v>
      </c>
      <c r="H233" s="2" t="s">
        <v>40</v>
      </c>
      <c r="I233" s="4" t="s">
        <v>41</v>
      </c>
      <c r="J233" s="3">
        <v>548962945174.414</v>
      </c>
      <c r="K233" s="3">
        <v>503052350032.04602</v>
      </c>
      <c r="L233" s="3">
        <v>509143652954.96301</v>
      </c>
      <c r="M233" s="3">
        <v>488483583295.90997</v>
      </c>
      <c r="N233" s="3">
        <v>509030071282.69897</v>
      </c>
      <c r="O233" s="3">
        <v>479266474718.32202</v>
      </c>
      <c r="P233" s="3">
        <v>489244418137.23999</v>
      </c>
      <c r="Q233" s="3">
        <v>488859813552.39899</v>
      </c>
      <c r="R233" s="3">
        <v>488211363503.62</v>
      </c>
      <c r="S233" s="3">
        <v>482683422423.77197</v>
      </c>
      <c r="T233" s="3">
        <v>497841614608.38501</v>
      </c>
      <c r="U233" s="3">
        <v>508737756657.04102</v>
      </c>
      <c r="V233" s="3">
        <v>475814478278.28003</v>
      </c>
      <c r="W233" s="3">
        <v>487178624216.90601</v>
      </c>
      <c r="X233" s="3">
        <v>395711722428.98798</v>
      </c>
      <c r="Y233" s="3">
        <v>401478555086.57599</v>
      </c>
      <c r="Z233" s="3">
        <v>418103769295.71997</v>
      </c>
      <c r="AA233" s="3">
        <v>433561876062.25702</v>
      </c>
      <c r="AB233" s="3">
        <v>427398705785.02002</v>
      </c>
      <c r="AC233" s="3">
        <v>466254097652.724</v>
      </c>
      <c r="AD233" s="3">
        <v>465143996734.43597</v>
      </c>
      <c r="AE233" s="3">
        <v>447137990476.65399</v>
      </c>
      <c r="AF233" s="3">
        <v>442161989494.16302</v>
      </c>
      <c r="AG233" s="3">
        <v>474203077101.16699</v>
      </c>
      <c r="AH233" s="4" t="s">
        <v>398</v>
      </c>
    </row>
    <row r="234" spans="1:34" x14ac:dyDescent="0.25">
      <c r="A234" s="10" t="s">
        <v>45</v>
      </c>
      <c r="B234" s="2" t="s">
        <v>390</v>
      </c>
      <c r="C234" s="2" t="s">
        <v>391</v>
      </c>
      <c r="D234" s="2" t="s">
        <v>392</v>
      </c>
      <c r="E234" s="2" t="s">
        <v>46</v>
      </c>
      <c r="F234" s="2" t="s">
        <v>38</v>
      </c>
      <c r="G234" s="2" t="s">
        <v>39</v>
      </c>
      <c r="H234" s="2" t="s">
        <v>501</v>
      </c>
      <c r="I234" s="4" t="s">
        <v>48</v>
      </c>
      <c r="J234" s="3"/>
      <c r="K234" s="3"/>
      <c r="L234" s="3"/>
      <c r="M234" s="3"/>
      <c r="N234" s="3"/>
      <c r="O234" s="3"/>
      <c r="P234" s="3"/>
      <c r="Q234" s="3"/>
      <c r="R234" s="3"/>
      <c r="S234" s="3"/>
      <c r="T234" s="3">
        <v>3568.8788210933999</v>
      </c>
      <c r="U234" s="3">
        <v>2171.8286870942702</v>
      </c>
      <c r="V234" s="3">
        <v>5773.4393572545496</v>
      </c>
      <c r="W234" s="3">
        <v>108015.896494994</v>
      </c>
      <c r="X234" s="3">
        <v>91731.820680844001</v>
      </c>
      <c r="Y234" s="3">
        <v>109545.48468120801</v>
      </c>
      <c r="Z234" s="3">
        <v>158670.97957198301</v>
      </c>
      <c r="AA234" s="3">
        <v>173999.28638805999</v>
      </c>
      <c r="AB234" s="3">
        <v>271081.183042727</v>
      </c>
      <c r="AC234" s="3">
        <v>457337.911602234</v>
      </c>
      <c r="AD234" s="3">
        <v>363063.011709504</v>
      </c>
      <c r="AE234" s="3">
        <v>716129.21821912006</v>
      </c>
      <c r="AF234" s="3">
        <v>1014176.82846844</v>
      </c>
      <c r="AG234" s="3">
        <v>1679702.59969726</v>
      </c>
      <c r="AH234" s="4" t="s">
        <v>399</v>
      </c>
    </row>
    <row r="235" spans="1:34" x14ac:dyDescent="0.25">
      <c r="A235" s="10" t="s">
        <v>45</v>
      </c>
      <c r="B235" s="2" t="s">
        <v>390</v>
      </c>
      <c r="C235" s="2" t="s">
        <v>391</v>
      </c>
      <c r="D235" s="2" t="s">
        <v>392</v>
      </c>
      <c r="E235" s="2" t="s">
        <v>46</v>
      </c>
      <c r="F235" s="2" t="s">
        <v>38</v>
      </c>
      <c r="G235" s="2" t="s">
        <v>39</v>
      </c>
      <c r="H235" s="2" t="s">
        <v>126</v>
      </c>
      <c r="I235" s="4" t="s">
        <v>114</v>
      </c>
      <c r="J235" s="3">
        <v>2405526.6579974</v>
      </c>
      <c r="K235" s="3">
        <v>2311443.4330299101</v>
      </c>
      <c r="L235" s="3">
        <v>2346228.8686605999</v>
      </c>
      <c r="M235" s="3">
        <v>2469765.9297789298</v>
      </c>
      <c r="N235" s="3">
        <v>2531469.4408322498</v>
      </c>
      <c r="O235" s="3">
        <v>1682639.7919375801</v>
      </c>
      <c r="P235" s="3">
        <v>1492327.69830949</v>
      </c>
      <c r="Q235" s="3">
        <v>1649414.8244473301</v>
      </c>
      <c r="R235" s="3">
        <v>1845773.7321196401</v>
      </c>
      <c r="S235" s="3">
        <v>2424187.2561768498</v>
      </c>
      <c r="T235" s="3">
        <v>2600000</v>
      </c>
      <c r="U235" s="3">
        <v>2521781.5344603402</v>
      </c>
      <c r="V235" s="3">
        <v>2107282.1846554</v>
      </c>
      <c r="W235" s="3">
        <v>2749739.9219765901</v>
      </c>
      <c r="X235" s="3">
        <v>2782834.8504551402</v>
      </c>
      <c r="Y235" s="3">
        <v>1435630.6892067599</v>
      </c>
      <c r="Z235" s="3">
        <v>1344668.4005201601</v>
      </c>
      <c r="AA235" s="3">
        <v>1310208.06241873</v>
      </c>
      <c r="AB235" s="3">
        <v>1452145.64369311</v>
      </c>
      <c r="AC235" s="3">
        <v>1771651.4954486301</v>
      </c>
      <c r="AD235" s="3">
        <v>1189336.8010403099</v>
      </c>
      <c r="AE235" s="3">
        <v>1229648.8946684001</v>
      </c>
      <c r="AF235" s="3">
        <v>1549154.7464239299</v>
      </c>
      <c r="AG235" s="3">
        <v>1316970.0910273099</v>
      </c>
      <c r="AH235" s="4" t="s">
        <v>400</v>
      </c>
    </row>
    <row r="236" spans="1:34" x14ac:dyDescent="0.25">
      <c r="A236" s="10" t="s">
        <v>45</v>
      </c>
      <c r="B236" s="2" t="s">
        <v>401</v>
      </c>
      <c r="C236" s="2" t="s">
        <v>140</v>
      </c>
      <c r="D236" s="2" t="s">
        <v>402</v>
      </c>
      <c r="E236" s="2" t="s">
        <v>403</v>
      </c>
      <c r="F236" s="2" t="s">
        <v>404</v>
      </c>
      <c r="G236" s="2" t="s">
        <v>39</v>
      </c>
      <c r="H236" s="2" t="s">
        <v>502</v>
      </c>
      <c r="I236" s="4" t="s">
        <v>48</v>
      </c>
      <c r="J236" s="3"/>
      <c r="K236" s="3"/>
      <c r="L236" s="3"/>
      <c r="M236" s="3"/>
      <c r="N236" s="3"/>
      <c r="O236" s="3"/>
      <c r="P236" s="3"/>
      <c r="Q236" s="3"/>
      <c r="R236" s="3"/>
      <c r="S236" s="3"/>
      <c r="T236" s="3"/>
      <c r="U236" s="3"/>
      <c r="V236" s="3"/>
      <c r="W236" s="3"/>
      <c r="X236" s="3"/>
      <c r="Y236" s="3"/>
      <c r="Z236" s="3"/>
      <c r="AA236" s="3"/>
      <c r="AB236" s="3"/>
      <c r="AC236" s="3">
        <v>171433.419933083</v>
      </c>
      <c r="AD236" s="3">
        <v>504833.79984957498</v>
      </c>
      <c r="AE236" s="3">
        <v>887172.53860832995</v>
      </c>
      <c r="AF236" s="3">
        <v>1337835.55540205</v>
      </c>
      <c r="AG236" s="3">
        <v>2387982.4078211901</v>
      </c>
      <c r="AH236" s="4" t="s">
        <v>405</v>
      </c>
    </row>
    <row r="237" spans="1:34" x14ac:dyDescent="0.25">
      <c r="A237" s="10" t="s">
        <v>34</v>
      </c>
      <c r="B237" s="2" t="s">
        <v>401</v>
      </c>
      <c r="C237" s="2" t="s">
        <v>140</v>
      </c>
      <c r="D237" s="2" t="s">
        <v>402</v>
      </c>
      <c r="E237" s="2" t="s">
        <v>403</v>
      </c>
      <c r="F237" s="2" t="s">
        <v>404</v>
      </c>
      <c r="G237" s="2" t="s">
        <v>39</v>
      </c>
      <c r="H237" s="2" t="s">
        <v>72</v>
      </c>
      <c r="I237" s="4" t="s">
        <v>48</v>
      </c>
      <c r="J237" s="3">
        <v>336015704.16516697</v>
      </c>
      <c r="K237" s="3">
        <v>322496704.97513998</v>
      </c>
      <c r="L237" s="3">
        <v>331254919.67527997</v>
      </c>
      <c r="M237" s="3">
        <v>330949169.25810301</v>
      </c>
      <c r="N237" s="3">
        <v>354933090.34351599</v>
      </c>
      <c r="O237" s="3">
        <v>365330005.39398301</v>
      </c>
      <c r="P237" s="3">
        <v>374254174.46745598</v>
      </c>
      <c r="Q237" s="3">
        <v>383468989.73028803</v>
      </c>
      <c r="R237" s="3">
        <v>365185285.779356</v>
      </c>
      <c r="S237" s="3">
        <v>303038457.644835</v>
      </c>
      <c r="T237" s="3">
        <v>322050810.78873003</v>
      </c>
      <c r="U237" s="3">
        <v>315396779.853558</v>
      </c>
      <c r="V237" s="3">
        <v>329837003.84680098</v>
      </c>
      <c r="W237" s="3">
        <v>332680713.70797098</v>
      </c>
      <c r="X237" s="3">
        <v>315780210.88874602</v>
      </c>
      <c r="Y237" s="3">
        <v>346422760.56323898</v>
      </c>
      <c r="Z237" s="3">
        <v>370646746.06214601</v>
      </c>
      <c r="AA237" s="3">
        <v>387750029.67062801</v>
      </c>
      <c r="AB237" s="3">
        <v>382992522.76686102</v>
      </c>
      <c r="AC237" s="3">
        <v>387317705.40744901</v>
      </c>
      <c r="AD237" s="3">
        <v>265792923.598048</v>
      </c>
      <c r="AE237" s="3">
        <v>318808307.70147002</v>
      </c>
      <c r="AF237" s="3">
        <v>386882118.57674301</v>
      </c>
      <c r="AG237" s="3">
        <v>385794557.55655199</v>
      </c>
      <c r="AH237" s="4" t="s">
        <v>406</v>
      </c>
    </row>
    <row r="238" spans="1:34" x14ac:dyDescent="0.25">
      <c r="A238" s="10" t="s">
        <v>34</v>
      </c>
      <c r="B238" s="2" t="s">
        <v>401</v>
      </c>
      <c r="C238" s="2" t="s">
        <v>140</v>
      </c>
      <c r="D238" s="2" t="s">
        <v>402</v>
      </c>
      <c r="E238" s="2" t="s">
        <v>403</v>
      </c>
      <c r="F238" s="2" t="s">
        <v>38</v>
      </c>
      <c r="G238" s="2" t="s">
        <v>39</v>
      </c>
      <c r="H238" s="2" t="s">
        <v>407</v>
      </c>
      <c r="I238" s="4" t="s">
        <v>48</v>
      </c>
      <c r="J238" s="3">
        <v>29729468.266666699</v>
      </c>
      <c r="K238" s="3">
        <v>28280805.266666699</v>
      </c>
      <c r="L238" s="3">
        <v>26605740.266666699</v>
      </c>
      <c r="M238" s="3">
        <v>29056873.266666699</v>
      </c>
      <c r="N238" s="3">
        <v>25990071.266666699</v>
      </c>
      <c r="O238" s="3">
        <v>25028461.266666699</v>
      </c>
      <c r="P238" s="3">
        <v>22835908.266666699</v>
      </c>
      <c r="Q238" s="3">
        <v>27742057.266666699</v>
      </c>
      <c r="R238" s="3">
        <v>25047615.266666699</v>
      </c>
      <c r="S238" s="3">
        <v>19589126.266666699</v>
      </c>
      <c r="T238" s="3">
        <v>17327539.266666699</v>
      </c>
      <c r="U238" s="3">
        <v>16628966.800000001</v>
      </c>
      <c r="V238" s="3">
        <v>16850198</v>
      </c>
      <c r="W238" s="3">
        <v>16385403</v>
      </c>
      <c r="X238" s="3">
        <v>15872543.15</v>
      </c>
      <c r="Y238" s="3">
        <v>16598258.169</v>
      </c>
      <c r="Z238" s="3">
        <v>15718142.289999999</v>
      </c>
      <c r="AA238" s="3">
        <v>15044456.539999999</v>
      </c>
      <c r="AB238" s="3">
        <v>14986115.17</v>
      </c>
      <c r="AC238" s="3">
        <v>16069463.140000001</v>
      </c>
      <c r="AD238" s="3">
        <v>13737301.84</v>
      </c>
      <c r="AE238" s="3">
        <v>13933250.050000001</v>
      </c>
      <c r="AF238" s="3">
        <v>13980342.140000001</v>
      </c>
      <c r="AG238" s="3">
        <v>12373871.3699999</v>
      </c>
      <c r="AH238" s="4" t="s">
        <v>408</v>
      </c>
    </row>
    <row r="239" spans="1:34" x14ac:dyDescent="0.25">
      <c r="A239" s="10" t="s">
        <v>45</v>
      </c>
      <c r="B239" s="2" t="s">
        <v>409</v>
      </c>
      <c r="C239" s="2" t="s">
        <v>140</v>
      </c>
      <c r="D239" s="2" t="s">
        <v>402</v>
      </c>
      <c r="E239" s="2" t="s">
        <v>46</v>
      </c>
      <c r="F239" s="2" t="s">
        <v>38</v>
      </c>
      <c r="G239" s="2" t="s">
        <v>39</v>
      </c>
      <c r="H239" s="2" t="s">
        <v>52</v>
      </c>
      <c r="I239" s="4" t="s">
        <v>48</v>
      </c>
      <c r="J239" s="3">
        <v>115639.419269155</v>
      </c>
      <c r="K239" s="3">
        <v>143908.65034087299</v>
      </c>
      <c r="L239" s="3">
        <v>186852.64739271</v>
      </c>
      <c r="M239" s="3">
        <v>1088895.40465089</v>
      </c>
      <c r="N239" s="3">
        <v>1508126.4354228801</v>
      </c>
      <c r="O239" s="3">
        <v>1437825</v>
      </c>
      <c r="P239" s="3">
        <v>1370832.0662656201</v>
      </c>
      <c r="Q239" s="3">
        <v>1463990.3074783699</v>
      </c>
      <c r="R239" s="3">
        <v>1362254.4224779501</v>
      </c>
      <c r="S239" s="3">
        <v>1129786.1071381101</v>
      </c>
      <c r="T239" s="3">
        <v>1527366.0519173499</v>
      </c>
      <c r="U239" s="3">
        <v>1396852.7153344101</v>
      </c>
      <c r="V239" s="3">
        <v>1899628.0786592199</v>
      </c>
      <c r="W239" s="3">
        <v>1754392.13603601</v>
      </c>
      <c r="X239" s="3">
        <v>2246927.43971455</v>
      </c>
      <c r="Y239" s="3">
        <v>771495.790583011</v>
      </c>
      <c r="Z239" s="3">
        <v>371452.364391729</v>
      </c>
      <c r="AA239" s="3">
        <v>400514.89174094202</v>
      </c>
      <c r="AB239" s="3">
        <v>150990.29850543101</v>
      </c>
      <c r="AC239" s="3">
        <v>289057.09046066197</v>
      </c>
      <c r="AD239" s="3">
        <v>332754.63962141599</v>
      </c>
      <c r="AE239" s="3">
        <v>196011.67309012401</v>
      </c>
      <c r="AF239" s="3">
        <v>304720.86968067102</v>
      </c>
      <c r="AG239" s="3">
        <v>211183.13614747699</v>
      </c>
      <c r="AH239" s="4" t="s">
        <v>410</v>
      </c>
    </row>
    <row r="240" spans="1:34" x14ac:dyDescent="0.25">
      <c r="A240" s="10" t="s">
        <v>34</v>
      </c>
      <c r="B240" s="2" t="s">
        <v>409</v>
      </c>
      <c r="C240" s="2" t="s">
        <v>140</v>
      </c>
      <c r="D240" s="2" t="s">
        <v>402</v>
      </c>
      <c r="E240" s="2" t="s">
        <v>46</v>
      </c>
      <c r="F240" s="2" t="s">
        <v>38</v>
      </c>
      <c r="G240" s="2" t="s">
        <v>39</v>
      </c>
      <c r="H240" s="2" t="s">
        <v>54</v>
      </c>
      <c r="I240" s="4" t="s">
        <v>48</v>
      </c>
      <c r="J240" s="3">
        <v>29673360.5807308</v>
      </c>
      <c r="K240" s="3">
        <v>27410091.3496591</v>
      </c>
      <c r="L240" s="3">
        <v>30356147.352607299</v>
      </c>
      <c r="M240" s="3">
        <v>29454104.595349099</v>
      </c>
      <c r="N240" s="3">
        <v>26571873.564577099</v>
      </c>
      <c r="O240" s="3">
        <v>23787175</v>
      </c>
      <c r="P240" s="3">
        <v>22637167.933734398</v>
      </c>
      <c r="Q240" s="3">
        <v>24132009.692521598</v>
      </c>
      <c r="R240" s="3">
        <v>20261745.577522099</v>
      </c>
      <c r="S240" s="3">
        <v>16519213.892861901</v>
      </c>
      <c r="T240" s="3">
        <v>14064633.9480827</v>
      </c>
      <c r="U240" s="3">
        <v>11746976.3092739</v>
      </c>
      <c r="V240" s="3">
        <v>17336768.1856426</v>
      </c>
      <c r="W240" s="3">
        <v>15262019.4451766</v>
      </c>
      <c r="X240" s="3">
        <v>18105305.378381599</v>
      </c>
      <c r="Y240" s="3">
        <v>6688754.9737512302</v>
      </c>
      <c r="Z240" s="3">
        <v>3261861.1451435401</v>
      </c>
      <c r="AA240" s="3">
        <v>3542397.56949344</v>
      </c>
      <c r="AB240" s="3">
        <v>1314256.61364329</v>
      </c>
      <c r="AC240" s="3">
        <v>2575668.9129212098</v>
      </c>
      <c r="AD240" s="3">
        <v>2955019.2844882002</v>
      </c>
      <c r="AE240" s="3">
        <v>1746729.9718635799</v>
      </c>
      <c r="AF240" s="3">
        <v>2643317.2831369499</v>
      </c>
      <c r="AG240" s="3">
        <v>1864112.5519413799</v>
      </c>
      <c r="AH240" s="4" t="s">
        <v>411</v>
      </c>
    </row>
    <row r="241" spans="1:34" x14ac:dyDescent="0.25">
      <c r="A241" s="10" t="s">
        <v>45</v>
      </c>
      <c r="B241" s="2" t="s">
        <v>412</v>
      </c>
      <c r="C241" s="2" t="s">
        <v>140</v>
      </c>
      <c r="D241" s="2" t="s">
        <v>46</v>
      </c>
      <c r="E241" s="2" t="s">
        <v>46</v>
      </c>
      <c r="F241" s="2" t="s">
        <v>38</v>
      </c>
      <c r="G241" s="2" t="s">
        <v>39</v>
      </c>
      <c r="H241" s="2" t="s">
        <v>47</v>
      </c>
      <c r="I241" s="4" t="s">
        <v>48</v>
      </c>
      <c r="J241" s="3">
        <v>35035.579156831103</v>
      </c>
      <c r="K241" s="3">
        <v>43087.512351756799</v>
      </c>
      <c r="L241" s="3">
        <v>71044.160254402406</v>
      </c>
      <c r="M241" s="3">
        <v>16238.771693697499</v>
      </c>
      <c r="N241" s="3">
        <v>24946.176368910099</v>
      </c>
      <c r="O241" s="3">
        <v>46165.291770914198</v>
      </c>
      <c r="P241" s="3">
        <v>372128.45756893198</v>
      </c>
      <c r="Q241" s="3">
        <v>243562.25977469399</v>
      </c>
      <c r="R241" s="3">
        <v>225777.50610890699</v>
      </c>
      <c r="S241" s="3">
        <v>103691.89145291899</v>
      </c>
      <c r="T241" s="3">
        <v>131774.35174004801</v>
      </c>
      <c r="U241" s="3">
        <v>188137.27902791099</v>
      </c>
      <c r="V241" s="3">
        <v>333213.15822828002</v>
      </c>
      <c r="W241" s="3">
        <v>908422.98674508999</v>
      </c>
      <c r="X241" s="3">
        <v>1351758.06910779</v>
      </c>
      <c r="Y241" s="3">
        <v>2662322.7958597201</v>
      </c>
      <c r="Z241" s="3">
        <v>2256370.32889436</v>
      </c>
      <c r="AA241" s="3">
        <v>2045874.5140420401</v>
      </c>
      <c r="AB241" s="3">
        <v>2532927.0271339598</v>
      </c>
      <c r="AC241" s="3">
        <v>3798769.4871311998</v>
      </c>
      <c r="AD241" s="3">
        <v>3627585.22652314</v>
      </c>
      <c r="AE241" s="3">
        <v>3400802.7654308998</v>
      </c>
      <c r="AF241" s="3">
        <v>3306703.4184212899</v>
      </c>
      <c r="AG241" s="3">
        <v>3398723.02748441</v>
      </c>
      <c r="AH241" s="4" t="s">
        <v>413</v>
      </c>
    </row>
    <row r="242" spans="1:34" x14ac:dyDescent="0.25">
      <c r="A242" s="10" t="s">
        <v>34</v>
      </c>
      <c r="B242" s="2" t="s">
        <v>412</v>
      </c>
      <c r="C242" s="2" t="s">
        <v>140</v>
      </c>
      <c r="D242" s="2" t="s">
        <v>46</v>
      </c>
      <c r="E242" s="2" t="s">
        <v>46</v>
      </c>
      <c r="F242" s="2" t="s">
        <v>38</v>
      </c>
      <c r="G242" s="2" t="s">
        <v>39</v>
      </c>
      <c r="H242" s="2" t="s">
        <v>50</v>
      </c>
      <c r="I242" s="4" t="s">
        <v>48</v>
      </c>
      <c r="J242" s="3">
        <v>68816222.159291804</v>
      </c>
      <c r="K242" s="3">
        <v>68667097.174718395</v>
      </c>
      <c r="L242" s="3">
        <v>70541858.705885202</v>
      </c>
      <c r="M242" s="3">
        <v>69754868.269228101</v>
      </c>
      <c r="N242" s="3">
        <v>74306982.755954906</v>
      </c>
      <c r="O242" s="3">
        <v>77460627.410885498</v>
      </c>
      <c r="P242" s="3">
        <v>82580046.427458897</v>
      </c>
      <c r="Q242" s="3">
        <v>60140936.2402253</v>
      </c>
      <c r="R242" s="3">
        <v>79191668.382780001</v>
      </c>
      <c r="S242" s="3">
        <v>54023192.441880397</v>
      </c>
      <c r="T242" s="3">
        <v>91027763.283840299</v>
      </c>
      <c r="U242" s="3">
        <v>56490794.782954</v>
      </c>
      <c r="V242" s="3">
        <v>60802834.360223196</v>
      </c>
      <c r="W242" s="3">
        <v>54499100.257973202</v>
      </c>
      <c r="X242" s="3">
        <v>73293258.244572297</v>
      </c>
      <c r="Y242" s="3">
        <v>75293874.126253605</v>
      </c>
      <c r="Z242" s="3">
        <v>48828194.435374498</v>
      </c>
      <c r="AA242" s="3">
        <v>42074888.650711298</v>
      </c>
      <c r="AB242" s="3">
        <v>48782521.410491399</v>
      </c>
      <c r="AC242" s="3">
        <v>58359436.317687899</v>
      </c>
      <c r="AD242" s="3">
        <v>41345288.906232901</v>
      </c>
      <c r="AE242" s="3">
        <v>34047391.538259603</v>
      </c>
      <c r="AF242" s="3">
        <v>28284901.9064289</v>
      </c>
      <c r="AG242" s="3">
        <v>21401583.722681399</v>
      </c>
      <c r="AH242" s="4" t="s">
        <v>414</v>
      </c>
    </row>
    <row r="243" spans="1:34" x14ac:dyDescent="0.25">
      <c r="A243" s="10" t="s">
        <v>34</v>
      </c>
      <c r="B243" s="2" t="s">
        <v>412</v>
      </c>
      <c r="C243" s="2" t="s">
        <v>140</v>
      </c>
      <c r="D243" s="2" t="s">
        <v>46</v>
      </c>
      <c r="E243" s="2" t="s">
        <v>46</v>
      </c>
      <c r="F243" s="2" t="s">
        <v>38</v>
      </c>
      <c r="G243" s="2" t="s">
        <v>39</v>
      </c>
      <c r="H243" s="2" t="s">
        <v>120</v>
      </c>
      <c r="I243" s="4" t="s">
        <v>48</v>
      </c>
      <c r="J243" s="3">
        <v>14250000</v>
      </c>
      <c r="K243" s="3">
        <v>16282608.6956522</v>
      </c>
      <c r="L243" s="3">
        <v>20913043.478260901</v>
      </c>
      <c r="M243" s="3">
        <v>21304347.826087002</v>
      </c>
      <c r="N243" s="3">
        <v>19967391.304347798</v>
      </c>
      <c r="O243" s="3">
        <v>35173913.043478303</v>
      </c>
      <c r="P243" s="3">
        <v>36239130.434782602</v>
      </c>
      <c r="Q243" s="3">
        <v>31728260.8695652</v>
      </c>
      <c r="R243" s="3">
        <v>55130434.782608703</v>
      </c>
      <c r="S243" s="3">
        <v>42304347.826086998</v>
      </c>
      <c r="T243" s="3">
        <v>4826086.9565217402</v>
      </c>
      <c r="U243" s="3">
        <v>4880434.7826087</v>
      </c>
      <c r="V243" s="3">
        <v>6141304.3478260897</v>
      </c>
      <c r="W243" s="3">
        <v>8478260.8695652205</v>
      </c>
      <c r="X243" s="3">
        <v>8847826.0869565196</v>
      </c>
      <c r="Y243" s="3">
        <v>11902173.913043501</v>
      </c>
      <c r="Z243" s="3">
        <v>14336956.521739099</v>
      </c>
      <c r="AA243" s="3">
        <v>11456521.7391304</v>
      </c>
      <c r="AB243" s="3">
        <v>12021739.1304348</v>
      </c>
      <c r="AC243" s="3">
        <v>10445652.173913</v>
      </c>
      <c r="AD243" s="3">
        <v>6065217.3913043505</v>
      </c>
      <c r="AE243" s="3">
        <v>5467391.3043478299</v>
      </c>
      <c r="AF243" s="3">
        <v>7652173.9130434804</v>
      </c>
      <c r="AG243" s="3">
        <v>7510869.5652173897</v>
      </c>
      <c r="AH243" s="4" t="s">
        <v>415</v>
      </c>
    </row>
    <row r="244" spans="1:34" x14ac:dyDescent="0.25">
      <c r="A244" s="10" t="s">
        <v>45</v>
      </c>
      <c r="B244" s="2" t="s">
        <v>412</v>
      </c>
      <c r="C244" s="2" t="s">
        <v>140</v>
      </c>
      <c r="D244" s="2" t="s">
        <v>46</v>
      </c>
      <c r="E244" s="2" t="s">
        <v>46</v>
      </c>
      <c r="F244" s="2" t="s">
        <v>38</v>
      </c>
      <c r="G244" s="2" t="s">
        <v>39</v>
      </c>
      <c r="H244" s="2" t="s">
        <v>501</v>
      </c>
      <c r="I244" s="4" t="s">
        <v>48</v>
      </c>
      <c r="J244" s="3"/>
      <c r="K244" s="3"/>
      <c r="L244" s="3"/>
      <c r="M244" s="3"/>
      <c r="N244" s="3"/>
      <c r="O244" s="3"/>
      <c r="P244" s="3"/>
      <c r="Q244" s="3"/>
      <c r="R244" s="3"/>
      <c r="S244" s="3"/>
      <c r="T244" s="3">
        <v>48094.475530784097</v>
      </c>
      <c r="U244" s="3">
        <v>27062.878189008701</v>
      </c>
      <c r="V244" s="3">
        <v>147039.00120663</v>
      </c>
      <c r="W244" s="3">
        <v>1773423.9304953599</v>
      </c>
      <c r="X244" s="3">
        <v>2283582.48756313</v>
      </c>
      <c r="Y244" s="3">
        <v>3477239.2093552402</v>
      </c>
      <c r="Z244" s="3">
        <v>3531639.1299618999</v>
      </c>
      <c r="AA244" s="3">
        <v>4042715.74390051</v>
      </c>
      <c r="AB244" s="3">
        <v>5267964.5602379199</v>
      </c>
      <c r="AC244" s="3">
        <v>11094488.7592835</v>
      </c>
      <c r="AD244" s="3">
        <v>8018986.8805916999</v>
      </c>
      <c r="AE244" s="3">
        <v>11032371.9425536</v>
      </c>
      <c r="AF244" s="3">
        <v>16215440.4963746</v>
      </c>
      <c r="AG244" s="3">
        <v>23639012.5365141</v>
      </c>
      <c r="AH244" s="4" t="s">
        <v>416</v>
      </c>
    </row>
    <row r="245" spans="1:34" x14ac:dyDescent="0.25">
      <c r="A245" s="19" t="s">
        <v>34</v>
      </c>
      <c r="B245" s="20" t="s">
        <v>332</v>
      </c>
      <c r="C245" s="20" t="s">
        <v>140</v>
      </c>
      <c r="D245" s="20" t="s">
        <v>46</v>
      </c>
      <c r="E245" s="20" t="s">
        <v>46</v>
      </c>
      <c r="F245" s="20" t="s">
        <v>38</v>
      </c>
      <c r="G245" s="20" t="s">
        <v>333</v>
      </c>
      <c r="H245" s="20" t="s">
        <v>334</v>
      </c>
      <c r="I245" s="21" t="s">
        <v>48</v>
      </c>
      <c r="J245" s="22">
        <v>123236111.111111</v>
      </c>
      <c r="K245" s="22">
        <v>112909722.222222</v>
      </c>
      <c r="L245" s="22">
        <v>111576388.888889</v>
      </c>
      <c r="M245" s="22">
        <v>103152777.777778</v>
      </c>
      <c r="N245" s="22">
        <v>104500000</v>
      </c>
      <c r="O245" s="22">
        <v>103958333.333333</v>
      </c>
      <c r="P245" s="22">
        <v>101284722.222222</v>
      </c>
      <c r="Q245" s="22">
        <v>104590277.777778</v>
      </c>
      <c r="R245" s="22">
        <v>97104166.666666701</v>
      </c>
      <c r="S245" s="22">
        <v>87298611.111111104</v>
      </c>
      <c r="T245" s="22">
        <v>107354166.666667</v>
      </c>
      <c r="U245" s="22">
        <v>100562500</v>
      </c>
      <c r="V245" s="22">
        <v>91770833.333333299</v>
      </c>
      <c r="W245" s="22">
        <v>95881944.444444403</v>
      </c>
      <c r="X245" s="22">
        <v>98152777.777777806</v>
      </c>
      <c r="Y245" s="22">
        <v>108270833.333333</v>
      </c>
      <c r="Z245" s="22">
        <v>101138888.888889</v>
      </c>
      <c r="AA245" s="22">
        <v>94020833.333333299</v>
      </c>
      <c r="AB245" s="22">
        <v>90375000</v>
      </c>
      <c r="AC245" s="22">
        <v>88472222.222222194</v>
      </c>
      <c r="AD245" s="22">
        <v>72763888.888888896</v>
      </c>
      <c r="AE245" s="22">
        <v>79277777.777777806</v>
      </c>
      <c r="AF245" s="22">
        <v>81937500</v>
      </c>
      <c r="AG245" s="3">
        <v>59250000</v>
      </c>
      <c r="AH245" s="21" t="s">
        <v>417</v>
      </c>
    </row>
    <row r="246" spans="1:34" x14ac:dyDescent="0.25">
      <c r="A246" s="10" t="s">
        <v>45</v>
      </c>
      <c r="B246" s="2" t="s">
        <v>418</v>
      </c>
      <c r="C246" s="2" t="s">
        <v>140</v>
      </c>
      <c r="D246" s="2" t="s">
        <v>419</v>
      </c>
      <c r="E246" s="2" t="s">
        <v>420</v>
      </c>
      <c r="F246" s="2" t="s">
        <v>421</v>
      </c>
      <c r="G246" s="2" t="s">
        <v>39</v>
      </c>
      <c r="H246" s="2" t="s">
        <v>47</v>
      </c>
      <c r="I246" s="4" t="s">
        <v>48</v>
      </c>
      <c r="J246" s="3">
        <v>51069.815702363601</v>
      </c>
      <c r="K246" s="3">
        <v>61034.639327017401</v>
      </c>
      <c r="L246" s="3">
        <v>97817.127666896893</v>
      </c>
      <c r="M246" s="3">
        <v>21969.545485703002</v>
      </c>
      <c r="N246" s="3">
        <v>31116.892880847001</v>
      </c>
      <c r="O246" s="3">
        <v>54336.8124952668</v>
      </c>
      <c r="P246" s="3">
        <v>401584.12188315601</v>
      </c>
      <c r="Q246" s="3">
        <v>362761.672451741</v>
      </c>
      <c r="R246" s="3">
        <v>234817.64076461099</v>
      </c>
      <c r="S246" s="3">
        <v>144600.052483912</v>
      </c>
      <c r="T246" s="3">
        <v>106066.66910729</v>
      </c>
      <c r="U246" s="3">
        <v>237890.74014720999</v>
      </c>
      <c r="V246" s="3">
        <v>381455.34107309801</v>
      </c>
      <c r="W246" s="3">
        <v>1137158.99281457</v>
      </c>
      <c r="X246" s="3">
        <v>1202583.9438191899</v>
      </c>
      <c r="Y246" s="3">
        <v>2304057.1639724099</v>
      </c>
      <c r="Z246" s="3">
        <v>3065346.7287555402</v>
      </c>
      <c r="AA246" s="3">
        <v>3144492.5630870201</v>
      </c>
      <c r="AB246" s="3">
        <v>3214686.3991732099</v>
      </c>
      <c r="AC246" s="3">
        <v>3651105.40065041</v>
      </c>
      <c r="AD246" s="3">
        <v>3777742.6254678699</v>
      </c>
      <c r="AE246" s="3">
        <v>3491974.8827838399</v>
      </c>
      <c r="AF246" s="3">
        <v>3232737.1622825498</v>
      </c>
      <c r="AG246" s="3">
        <v>3054596.9634466702</v>
      </c>
      <c r="AH246" s="4" t="s">
        <v>422</v>
      </c>
    </row>
    <row r="247" spans="1:34" x14ac:dyDescent="0.25">
      <c r="A247" s="10" t="s">
        <v>34</v>
      </c>
      <c r="B247" s="2" t="s">
        <v>418</v>
      </c>
      <c r="C247" s="2" t="s">
        <v>140</v>
      </c>
      <c r="D247" s="2" t="s">
        <v>419</v>
      </c>
      <c r="E247" s="2" t="s">
        <v>420</v>
      </c>
      <c r="F247" s="2" t="s">
        <v>421</v>
      </c>
      <c r="G247" s="2" t="s">
        <v>39</v>
      </c>
      <c r="H247" s="2" t="s">
        <v>50</v>
      </c>
      <c r="I247" s="4" t="s">
        <v>48</v>
      </c>
      <c r="J247" s="3">
        <v>100310366.421407</v>
      </c>
      <c r="K247" s="3">
        <v>97268820.615059599</v>
      </c>
      <c r="L247" s="3">
        <v>97125533.952189803</v>
      </c>
      <c r="M247" s="3">
        <v>94371839.212740496</v>
      </c>
      <c r="N247" s="3">
        <v>92687648.340274006</v>
      </c>
      <c r="O247" s="3">
        <v>91171601.563293993</v>
      </c>
      <c r="P247" s="3">
        <v>89116633.665401399</v>
      </c>
      <c r="Q247" s="3">
        <v>89573920.990465403</v>
      </c>
      <c r="R247" s="3">
        <v>82362503.946198896</v>
      </c>
      <c r="S247" s="3">
        <v>75336232.688853204</v>
      </c>
      <c r="T247" s="3">
        <v>73269278.279966503</v>
      </c>
      <c r="U247" s="3">
        <v>71429952.914474607</v>
      </c>
      <c r="V247" s="3">
        <v>69605792.4075149</v>
      </c>
      <c r="W247" s="3">
        <v>68221679.617237106</v>
      </c>
      <c r="X247" s="3">
        <v>65204933.907509603</v>
      </c>
      <c r="Y247" s="3">
        <v>65161666.479218297</v>
      </c>
      <c r="Z247" s="3">
        <v>66334565.814317003</v>
      </c>
      <c r="AA247" s="3">
        <v>64668763.185031697</v>
      </c>
      <c r="AB247" s="3">
        <v>61912761.961060897</v>
      </c>
      <c r="AC247" s="3">
        <v>56090914.134234004</v>
      </c>
      <c r="AD247" s="3">
        <v>43056703.153756604</v>
      </c>
      <c r="AE247" s="3">
        <v>34960168.018107697</v>
      </c>
      <c r="AF247" s="3">
        <v>27652208.847954199</v>
      </c>
      <c r="AG247" s="3">
        <v>19234639.634827401</v>
      </c>
      <c r="AH247" s="4" t="s">
        <v>423</v>
      </c>
    </row>
    <row r="248" spans="1:34" x14ac:dyDescent="0.25">
      <c r="A248" s="10" t="s">
        <v>45</v>
      </c>
      <c r="B248" s="2" t="s">
        <v>418</v>
      </c>
      <c r="C248" s="2" t="s">
        <v>140</v>
      </c>
      <c r="D248" s="2" t="s">
        <v>419</v>
      </c>
      <c r="E248" s="2" t="s">
        <v>420</v>
      </c>
      <c r="F248" s="2" t="s">
        <v>421</v>
      </c>
      <c r="G248" s="2" t="s">
        <v>39</v>
      </c>
      <c r="H248" s="2" t="s">
        <v>52</v>
      </c>
      <c r="I248" s="4" t="s">
        <v>48</v>
      </c>
      <c r="J248" s="3">
        <v>163935.48150864101</v>
      </c>
      <c r="K248" s="3">
        <v>228783.65951306099</v>
      </c>
      <c r="L248" s="3">
        <v>324902.451699214</v>
      </c>
      <c r="M248" s="3">
        <v>1900214.2332401001</v>
      </c>
      <c r="N248" s="3">
        <v>2984349.5290083601</v>
      </c>
      <c r="O248" s="3">
        <v>3380422.6200289801</v>
      </c>
      <c r="P248" s="3">
        <v>3868054.2589410599</v>
      </c>
      <c r="Q248" s="3">
        <v>3967685.0994041101</v>
      </c>
      <c r="R248" s="3">
        <v>4671047.0109048104</v>
      </c>
      <c r="S248" s="3">
        <v>5264611.3705779202</v>
      </c>
      <c r="T248" s="3">
        <v>8330872.1082009403</v>
      </c>
      <c r="U248" s="3">
        <v>8713544.8010539804</v>
      </c>
      <c r="V248" s="3">
        <v>7991372.7122641597</v>
      </c>
      <c r="W248" s="3">
        <v>8507887.5680896193</v>
      </c>
      <c r="X248" s="3">
        <v>8516172.5868989993</v>
      </c>
      <c r="Y248" s="3">
        <v>8492778.4157577697</v>
      </c>
      <c r="Z248" s="3">
        <v>8447710.7867665999</v>
      </c>
      <c r="AA248" s="3">
        <v>8243591.0138934199</v>
      </c>
      <c r="AB248" s="3">
        <v>8214338.7162474999</v>
      </c>
      <c r="AC248" s="3">
        <v>7555419.1816173</v>
      </c>
      <c r="AD248" s="3">
        <v>5393951.4373947401</v>
      </c>
      <c r="AE248" s="3">
        <v>6125236.5142934499</v>
      </c>
      <c r="AF248" s="3">
        <v>6351170.8458058303</v>
      </c>
      <c r="AG248" s="3">
        <v>6053186.5622210996</v>
      </c>
      <c r="AH248" s="4" t="s">
        <v>424</v>
      </c>
    </row>
    <row r="249" spans="1:34" x14ac:dyDescent="0.25">
      <c r="A249" s="10" t="s">
        <v>34</v>
      </c>
      <c r="B249" s="2" t="s">
        <v>418</v>
      </c>
      <c r="C249" s="2" t="s">
        <v>140</v>
      </c>
      <c r="D249" s="2" t="s">
        <v>419</v>
      </c>
      <c r="E249" s="2" t="s">
        <v>420</v>
      </c>
      <c r="F249" s="2" t="s">
        <v>421</v>
      </c>
      <c r="G249" s="2" t="s">
        <v>39</v>
      </c>
      <c r="H249" s="2" t="s">
        <v>54</v>
      </c>
      <c r="I249" s="4" t="s">
        <v>48</v>
      </c>
      <c r="J249" s="3">
        <v>42066249.428832702</v>
      </c>
      <c r="K249" s="3">
        <v>43576122.711931303</v>
      </c>
      <c r="L249" s="3">
        <v>52783767.512140103</v>
      </c>
      <c r="M249" s="3">
        <v>51399894.370358899</v>
      </c>
      <c r="N249" s="3">
        <v>52581638.047528498</v>
      </c>
      <c r="O249" s="3">
        <v>55925237.380479403</v>
      </c>
      <c r="P249" s="3">
        <v>63874923.844594903</v>
      </c>
      <c r="Q249" s="3">
        <v>65402219.390792303</v>
      </c>
      <c r="R249" s="3">
        <v>69475690.116271198</v>
      </c>
      <c r="S249" s="3">
        <v>76976731.032450199</v>
      </c>
      <c r="T249" s="3">
        <v>76714201.237516105</v>
      </c>
      <c r="U249" s="3">
        <v>73277449.529296204</v>
      </c>
      <c r="V249" s="3">
        <v>72932474.390134305</v>
      </c>
      <c r="W249" s="3">
        <v>74012840.592723101</v>
      </c>
      <c r="X249" s="3">
        <v>68621666.465738893</v>
      </c>
      <c r="Y249" s="3">
        <v>73631139.097258195</v>
      </c>
      <c r="Z249" s="3">
        <v>74182485.352831393</v>
      </c>
      <c r="AA249" s="3">
        <v>72911338.313987702</v>
      </c>
      <c r="AB249" s="3">
        <v>71499620.117289603</v>
      </c>
      <c r="AC249" s="3">
        <v>67323234.587212697</v>
      </c>
      <c r="AD249" s="3">
        <v>47900851.315638497</v>
      </c>
      <c r="AE249" s="3">
        <v>54584168.563013203</v>
      </c>
      <c r="AF249" s="3">
        <v>55093567.0486468</v>
      </c>
      <c r="AG249" s="3">
        <v>53431449.384288602</v>
      </c>
      <c r="AH249" s="4" t="s">
        <v>425</v>
      </c>
    </row>
    <row r="250" spans="1:34" x14ac:dyDescent="0.25">
      <c r="A250" s="10" t="s">
        <v>45</v>
      </c>
      <c r="B250" s="2" t="s">
        <v>418</v>
      </c>
      <c r="C250" s="2" t="s">
        <v>140</v>
      </c>
      <c r="D250" s="2" t="s">
        <v>419</v>
      </c>
      <c r="E250" s="2" t="s">
        <v>420</v>
      </c>
      <c r="F250" s="2" t="s">
        <v>421</v>
      </c>
      <c r="G250" s="2" t="s">
        <v>39</v>
      </c>
      <c r="H250" s="2" t="s">
        <v>501</v>
      </c>
      <c r="I250" s="4" t="s">
        <v>48</v>
      </c>
      <c r="J250" s="3"/>
      <c r="K250" s="3"/>
      <c r="L250" s="3"/>
      <c r="M250" s="3"/>
      <c r="N250" s="3"/>
      <c r="O250" s="3"/>
      <c r="P250" s="3"/>
      <c r="Q250" s="3"/>
      <c r="R250" s="3"/>
      <c r="S250" s="3"/>
      <c r="T250" s="3">
        <v>38711.788406863299</v>
      </c>
      <c r="U250" s="3">
        <v>34219.7365464287</v>
      </c>
      <c r="V250" s="3">
        <v>168327.123258131</v>
      </c>
      <c r="W250" s="3">
        <v>2219962.5065203798</v>
      </c>
      <c r="X250" s="3">
        <v>2031576.2832787901</v>
      </c>
      <c r="Y250" s="3">
        <v>3009311.2389001399</v>
      </c>
      <c r="Z250" s="3">
        <v>4797837.6224608896</v>
      </c>
      <c r="AA250" s="3">
        <v>6213621.3653956298</v>
      </c>
      <c r="AB250" s="3">
        <v>6685883.1074519204</v>
      </c>
      <c r="AC250" s="3">
        <v>10663228.701741001</v>
      </c>
      <c r="AD250" s="3">
        <v>8350918.4926618002</v>
      </c>
      <c r="AE250" s="3">
        <v>11328138.7890324</v>
      </c>
      <c r="AF250" s="3">
        <v>15852724.137092</v>
      </c>
      <c r="AG250" s="3">
        <v>21245525.2543361</v>
      </c>
      <c r="AH250" s="4" t="s">
        <v>426</v>
      </c>
    </row>
    <row r="251" spans="1:34" x14ac:dyDescent="0.25">
      <c r="A251" s="10" t="s">
        <v>45</v>
      </c>
      <c r="B251" s="2" t="s">
        <v>418</v>
      </c>
      <c r="C251" s="2" t="s">
        <v>140</v>
      </c>
      <c r="D251" s="2" t="s">
        <v>419</v>
      </c>
      <c r="E251" s="2" t="s">
        <v>420</v>
      </c>
      <c r="F251" s="2" t="s">
        <v>427</v>
      </c>
      <c r="G251" s="2" t="s">
        <v>39</v>
      </c>
      <c r="H251" s="2" t="s">
        <v>47</v>
      </c>
      <c r="I251" s="4" t="s">
        <v>48</v>
      </c>
      <c r="J251" s="3">
        <v>1265612.5433749701</v>
      </c>
      <c r="K251" s="3">
        <v>1560603.69954543</v>
      </c>
      <c r="L251" s="3">
        <v>2578807.8512246902</v>
      </c>
      <c r="M251" s="3">
        <v>590183.60749314399</v>
      </c>
      <c r="N251" s="3">
        <v>910482.58683638601</v>
      </c>
      <c r="O251" s="3">
        <v>1691219.4540563801</v>
      </c>
      <c r="P251" s="3">
        <v>12888447.039342299</v>
      </c>
      <c r="Q251" s="3">
        <v>11949406.159522999</v>
      </c>
      <c r="R251" s="3">
        <v>7724085.83366594</v>
      </c>
      <c r="S251" s="3">
        <v>4741699.4742474603</v>
      </c>
      <c r="T251" s="3">
        <v>3589784.9315777798</v>
      </c>
      <c r="U251" s="3">
        <v>8338359.5112861898</v>
      </c>
      <c r="V251" s="3">
        <v>13527512.2881278</v>
      </c>
      <c r="W251" s="3">
        <v>41568916.2223868</v>
      </c>
      <c r="X251" s="3">
        <v>46489277.327587798</v>
      </c>
      <c r="Y251" s="3">
        <v>87295851.8567729</v>
      </c>
      <c r="Z251" s="3">
        <v>117345953.955089</v>
      </c>
      <c r="AA251" s="3">
        <v>126445268.74841601</v>
      </c>
      <c r="AB251" s="3">
        <v>131112463.301682</v>
      </c>
      <c r="AC251" s="3">
        <v>152394401.634487</v>
      </c>
      <c r="AD251" s="3">
        <v>195997755.04582199</v>
      </c>
      <c r="AE251" s="3">
        <v>211209163.94569901</v>
      </c>
      <c r="AF251" s="3">
        <v>203241019.32131001</v>
      </c>
      <c r="AG251" s="3">
        <v>200265763.98427901</v>
      </c>
      <c r="AH251" s="4" t="s">
        <v>428</v>
      </c>
    </row>
    <row r="252" spans="1:34" x14ac:dyDescent="0.25">
      <c r="A252" s="10" t="s">
        <v>34</v>
      </c>
      <c r="B252" s="2" t="s">
        <v>418</v>
      </c>
      <c r="C252" s="2" t="s">
        <v>140</v>
      </c>
      <c r="D252" s="2" t="s">
        <v>419</v>
      </c>
      <c r="E252" s="2" t="s">
        <v>420</v>
      </c>
      <c r="F252" s="2" t="s">
        <v>427</v>
      </c>
      <c r="G252" s="2" t="s">
        <v>39</v>
      </c>
      <c r="H252" s="2" t="s">
        <v>50</v>
      </c>
      <c r="I252" s="4" t="s">
        <v>48</v>
      </c>
      <c r="J252" s="3">
        <v>2485892228.6574202</v>
      </c>
      <c r="K252" s="3">
        <v>2487080827.8060699</v>
      </c>
      <c r="L252" s="3">
        <v>2560574977.8631001</v>
      </c>
      <c r="M252" s="3">
        <v>2535178187.8502498</v>
      </c>
      <c r="N252" s="3">
        <v>2712047444.8326998</v>
      </c>
      <c r="O252" s="3">
        <v>2837692885.1826</v>
      </c>
      <c r="P252" s="3">
        <v>2860110623.73422</v>
      </c>
      <c r="Q252" s="3">
        <v>2950574011.80794</v>
      </c>
      <c r="R252" s="3">
        <v>2709230225.99402</v>
      </c>
      <c r="S252" s="3">
        <v>2470412484.61693</v>
      </c>
      <c r="T252" s="3">
        <v>2479770066.6073499</v>
      </c>
      <c r="U252" s="3">
        <v>2503706646.6166902</v>
      </c>
      <c r="V252" s="3">
        <v>2468423195.9334202</v>
      </c>
      <c r="W252" s="3">
        <v>2493847652.33253</v>
      </c>
      <c r="X252" s="3">
        <v>2520680798.32023</v>
      </c>
      <c r="Y252" s="3">
        <v>2468837697.54352</v>
      </c>
      <c r="Z252" s="3">
        <v>2539384152.7473202</v>
      </c>
      <c r="AA252" s="3">
        <v>2600438378.0546799</v>
      </c>
      <c r="AB252" s="3">
        <v>2525140471.7465301</v>
      </c>
      <c r="AC252" s="3">
        <v>2341192696.0791702</v>
      </c>
      <c r="AD252" s="3">
        <v>2233878269.2390299</v>
      </c>
      <c r="AE252" s="3">
        <v>2114536360.1868601</v>
      </c>
      <c r="AF252" s="3">
        <v>1738484395.92156</v>
      </c>
      <c r="AG252" s="3">
        <v>1261063193.4514</v>
      </c>
      <c r="AH252" s="4" t="s">
        <v>429</v>
      </c>
    </row>
    <row r="253" spans="1:34" x14ac:dyDescent="0.25">
      <c r="A253" s="10" t="s">
        <v>45</v>
      </c>
      <c r="B253" s="2" t="s">
        <v>418</v>
      </c>
      <c r="C253" s="2" t="s">
        <v>140</v>
      </c>
      <c r="D253" s="2" t="s">
        <v>419</v>
      </c>
      <c r="E253" s="2" t="s">
        <v>420</v>
      </c>
      <c r="F253" s="2" t="s">
        <v>427</v>
      </c>
      <c r="G253" s="2" t="s">
        <v>39</v>
      </c>
      <c r="H253" s="2" t="s">
        <v>52</v>
      </c>
      <c r="I253" s="4" t="s">
        <v>48</v>
      </c>
      <c r="J253" s="3">
        <v>4086316.4543792899</v>
      </c>
      <c r="K253" s="3">
        <v>5468533.0492346399</v>
      </c>
      <c r="L253" s="3">
        <v>6737921.4926515799</v>
      </c>
      <c r="M253" s="3">
        <v>41327470.387809999</v>
      </c>
      <c r="N253" s="3">
        <v>63080307.606335901</v>
      </c>
      <c r="O253" s="3">
        <v>65015356.5559543</v>
      </c>
      <c r="P253" s="3">
        <v>65474342.565535203</v>
      </c>
      <c r="Q253" s="3">
        <v>64177297.0935435</v>
      </c>
      <c r="R253" s="3">
        <v>66132997.367348902</v>
      </c>
      <c r="S253" s="3">
        <v>62268560.874348901</v>
      </c>
      <c r="T253" s="3">
        <v>91769844.746527597</v>
      </c>
      <c r="U253" s="3">
        <v>93963354.687465802</v>
      </c>
      <c r="V253" s="3">
        <v>82362939.922538698</v>
      </c>
      <c r="W253" s="3">
        <v>82859614.012562603</v>
      </c>
      <c r="X253" s="3">
        <v>86674092.347263798</v>
      </c>
      <c r="Y253" s="3">
        <v>79726487.810646504</v>
      </c>
      <c r="Z253" s="3">
        <v>83886292.806260005</v>
      </c>
      <c r="AA253" s="3">
        <v>86881204.193775296</v>
      </c>
      <c r="AB253" s="3">
        <v>88169800.649324104</v>
      </c>
      <c r="AC253" s="3">
        <v>88445644.043736801</v>
      </c>
      <c r="AD253" s="3">
        <v>77488222.691108495</v>
      </c>
      <c r="AE253" s="3">
        <v>83767945.401412696</v>
      </c>
      <c r="AF253" s="3">
        <v>87693830.565307796</v>
      </c>
      <c r="AG253" s="3">
        <v>87517773.935313106</v>
      </c>
      <c r="AH253" s="4" t="s">
        <v>430</v>
      </c>
    </row>
    <row r="254" spans="1:34" x14ac:dyDescent="0.25">
      <c r="A254" s="10" t="s">
        <v>34</v>
      </c>
      <c r="B254" s="2" t="s">
        <v>418</v>
      </c>
      <c r="C254" s="2" t="s">
        <v>140</v>
      </c>
      <c r="D254" s="2" t="s">
        <v>419</v>
      </c>
      <c r="E254" s="2" t="s">
        <v>420</v>
      </c>
      <c r="F254" s="2" t="s">
        <v>427</v>
      </c>
      <c r="G254" s="2" t="s">
        <v>39</v>
      </c>
      <c r="H254" s="2" t="s">
        <v>54</v>
      </c>
      <c r="I254" s="4" t="s">
        <v>48</v>
      </c>
      <c r="J254" s="3">
        <v>1048558894.22572</v>
      </c>
      <c r="K254" s="3">
        <v>1041584297.21287</v>
      </c>
      <c r="L254" s="3">
        <v>1094645114.9356899</v>
      </c>
      <c r="M254" s="3">
        <v>1117888486.13427</v>
      </c>
      <c r="N254" s="3">
        <v>1111420049.9112599</v>
      </c>
      <c r="O254" s="3">
        <v>1075604933.89938</v>
      </c>
      <c r="P254" s="3">
        <v>1081207337.12081</v>
      </c>
      <c r="Q254" s="3">
        <v>1057880743.87515</v>
      </c>
      <c r="R254" s="3">
        <v>983641487.83510196</v>
      </c>
      <c r="S254" s="3">
        <v>910462316.17212999</v>
      </c>
      <c r="T254" s="3">
        <v>845055625.14763403</v>
      </c>
      <c r="U254" s="3">
        <v>790194477.43945503</v>
      </c>
      <c r="V254" s="3">
        <v>751677242.806862</v>
      </c>
      <c r="W254" s="3">
        <v>720822337.43756497</v>
      </c>
      <c r="X254" s="3">
        <v>698403020.32210696</v>
      </c>
      <c r="Y254" s="3">
        <v>691216917.04913998</v>
      </c>
      <c r="Z254" s="3">
        <v>736636687.08354795</v>
      </c>
      <c r="AA254" s="3">
        <v>768430270.42739999</v>
      </c>
      <c r="AB254" s="3">
        <v>767451583.14139795</v>
      </c>
      <c r="AC254" s="3">
        <v>788102777.49526501</v>
      </c>
      <c r="AD254" s="3">
        <v>688132230.50310504</v>
      </c>
      <c r="AE254" s="3">
        <v>746486056.70950699</v>
      </c>
      <c r="AF254" s="3">
        <v>760704766.301947</v>
      </c>
      <c r="AG254" s="3">
        <v>772518979.90972495</v>
      </c>
      <c r="AH254" s="4" t="s">
        <v>431</v>
      </c>
    </row>
    <row r="255" spans="1:34" x14ac:dyDescent="0.25">
      <c r="A255" s="10" t="s">
        <v>45</v>
      </c>
      <c r="B255" s="2" t="s">
        <v>418</v>
      </c>
      <c r="C255" s="2" t="s">
        <v>140</v>
      </c>
      <c r="D255" s="2" t="s">
        <v>419</v>
      </c>
      <c r="E255" s="2" t="s">
        <v>420</v>
      </c>
      <c r="F255" s="2" t="s">
        <v>427</v>
      </c>
      <c r="G255" s="2" t="s">
        <v>39</v>
      </c>
      <c r="H255" s="2" t="s">
        <v>501</v>
      </c>
      <c r="I255" s="4" t="s">
        <v>48</v>
      </c>
      <c r="J255" s="3"/>
      <c r="K255" s="3"/>
      <c r="L255" s="3"/>
      <c r="M255" s="3"/>
      <c r="N255" s="3"/>
      <c r="O255" s="3"/>
      <c r="P255" s="3"/>
      <c r="Q255" s="3"/>
      <c r="R255" s="3"/>
      <c r="S255" s="3"/>
      <c r="T255" s="3">
        <v>1310185.3378351701</v>
      </c>
      <c r="U255" s="3">
        <v>1199443.3475176501</v>
      </c>
      <c r="V255" s="3">
        <v>5969367.7951758401</v>
      </c>
      <c r="W255" s="3">
        <v>81150864.596322507</v>
      </c>
      <c r="X255" s="3">
        <v>78536316.513217896</v>
      </c>
      <c r="Y255" s="3">
        <v>114016436.83572</v>
      </c>
      <c r="Z255" s="3">
        <v>183668238.065146</v>
      </c>
      <c r="AA255" s="3">
        <v>249860035.50189</v>
      </c>
      <c r="AB255" s="3">
        <v>272686817.53547698</v>
      </c>
      <c r="AC255" s="3">
        <v>445075170.167373</v>
      </c>
      <c r="AD255" s="3">
        <v>433264369.59946197</v>
      </c>
      <c r="AE255" s="3">
        <v>685172947.40246201</v>
      </c>
      <c r="AF255" s="3">
        <v>996655048.30809999</v>
      </c>
      <c r="AG255" s="3">
        <v>1392901059.3613801</v>
      </c>
      <c r="AH255" s="4" t="s">
        <v>432</v>
      </c>
    </row>
    <row r="256" spans="1:34" x14ac:dyDescent="0.25">
      <c r="A256" s="10" t="s">
        <v>45</v>
      </c>
      <c r="B256" s="2" t="s">
        <v>418</v>
      </c>
      <c r="C256" s="2" t="s">
        <v>140</v>
      </c>
      <c r="D256" s="2" t="s">
        <v>419</v>
      </c>
      <c r="E256" s="2" t="s">
        <v>420</v>
      </c>
      <c r="F256" s="2" t="s">
        <v>433</v>
      </c>
      <c r="G256" s="2" t="s">
        <v>39</v>
      </c>
      <c r="H256" s="2" t="s">
        <v>47</v>
      </c>
      <c r="I256" s="4" t="s">
        <v>48</v>
      </c>
      <c r="J256" s="3">
        <v>2082.5495096454001</v>
      </c>
      <c r="K256" s="3">
        <v>2967.1826527411399</v>
      </c>
      <c r="L256" s="3">
        <v>5391.6976091570396</v>
      </c>
      <c r="M256" s="3">
        <v>1488.05347872124</v>
      </c>
      <c r="N256" s="3">
        <v>2453.4878410149099</v>
      </c>
      <c r="O256" s="3">
        <v>4895.2671962260702</v>
      </c>
      <c r="P256" s="3">
        <v>40851.7533821748</v>
      </c>
      <c r="Q256" s="3">
        <v>39437.648700895501</v>
      </c>
      <c r="R256" s="3">
        <v>27170.681299704898</v>
      </c>
      <c r="S256" s="3">
        <v>17866.571314876601</v>
      </c>
      <c r="T256" s="3">
        <v>13235.9933286296</v>
      </c>
      <c r="U256" s="3">
        <v>29195.2179125947</v>
      </c>
      <c r="V256" s="3">
        <v>46590.190105177397</v>
      </c>
      <c r="W256" s="3">
        <v>135714.93811641401</v>
      </c>
      <c r="X256" s="3">
        <v>150039.314958759</v>
      </c>
      <c r="Y256" s="3">
        <v>300822.99354133703</v>
      </c>
      <c r="Z256" s="3">
        <v>398725.04365624802</v>
      </c>
      <c r="AA256" s="3">
        <v>425472.29341067601</v>
      </c>
      <c r="AB256" s="3">
        <v>473728.00291915197</v>
      </c>
      <c r="AC256" s="3">
        <v>536540.49913960695</v>
      </c>
      <c r="AD256" s="3">
        <v>732791.568421726</v>
      </c>
      <c r="AE256" s="3">
        <v>881981.89058756595</v>
      </c>
      <c r="AF256" s="3">
        <v>904846.78979223897</v>
      </c>
      <c r="AG256" s="3">
        <v>876000.36943150905</v>
      </c>
      <c r="AH256" s="4" t="s">
        <v>434</v>
      </c>
    </row>
    <row r="257" spans="1:34" x14ac:dyDescent="0.25">
      <c r="A257" s="10" t="s">
        <v>34</v>
      </c>
      <c r="B257" s="2" t="s">
        <v>418</v>
      </c>
      <c r="C257" s="2" t="s">
        <v>140</v>
      </c>
      <c r="D257" s="2" t="s">
        <v>419</v>
      </c>
      <c r="E257" s="2" t="s">
        <v>420</v>
      </c>
      <c r="F257" s="2" t="s">
        <v>433</v>
      </c>
      <c r="G257" s="2" t="s">
        <v>39</v>
      </c>
      <c r="H257" s="2" t="s">
        <v>50</v>
      </c>
      <c r="I257" s="4" t="s">
        <v>48</v>
      </c>
      <c r="J257" s="3">
        <v>4090504.3719118699</v>
      </c>
      <c r="K257" s="3">
        <v>4728697.6766623901</v>
      </c>
      <c r="L257" s="3">
        <v>5353576.8396452498</v>
      </c>
      <c r="M257" s="3">
        <v>6392045.9221711196</v>
      </c>
      <c r="N257" s="3">
        <v>7308185.27048703</v>
      </c>
      <c r="O257" s="3">
        <v>8213756.5651107002</v>
      </c>
      <c r="P257" s="3">
        <v>9065524.6120707896</v>
      </c>
      <c r="Q257" s="3">
        <v>9738032.1490652803</v>
      </c>
      <c r="R257" s="3">
        <v>9530141.5110083204</v>
      </c>
      <c r="S257" s="3">
        <v>9308434.8920225203</v>
      </c>
      <c r="T257" s="3">
        <v>9143227.4310996793</v>
      </c>
      <c r="U257" s="3">
        <v>8766264.0400966499</v>
      </c>
      <c r="V257" s="3">
        <v>8501511.8455666993</v>
      </c>
      <c r="W257" s="3">
        <v>8141958.2362313699</v>
      </c>
      <c r="X257" s="3">
        <v>8135235.5198955303</v>
      </c>
      <c r="Y257" s="3">
        <v>8507656.7894803192</v>
      </c>
      <c r="Z257" s="3">
        <v>8628470.1179528907</v>
      </c>
      <c r="AA257" s="3">
        <v>8750145.35170516</v>
      </c>
      <c r="AB257" s="3">
        <v>9123692.1544090901</v>
      </c>
      <c r="AC257" s="3">
        <v>8242722.0702578304</v>
      </c>
      <c r="AD257" s="3">
        <v>8351968.9304409204</v>
      </c>
      <c r="AE257" s="3">
        <v>8830027.7404309995</v>
      </c>
      <c r="AF257" s="3">
        <v>7739884.5469605597</v>
      </c>
      <c r="AG257" s="3">
        <v>5516129.1743636299</v>
      </c>
      <c r="AH257" s="4" t="s">
        <v>435</v>
      </c>
    </row>
    <row r="258" spans="1:34" x14ac:dyDescent="0.25">
      <c r="A258" s="10" t="s">
        <v>45</v>
      </c>
      <c r="B258" s="2" t="s">
        <v>418</v>
      </c>
      <c r="C258" s="2" t="s">
        <v>140</v>
      </c>
      <c r="D258" s="2" t="s">
        <v>419</v>
      </c>
      <c r="E258" s="2" t="s">
        <v>420</v>
      </c>
      <c r="F258" s="2" t="s">
        <v>433</v>
      </c>
      <c r="G258" s="2" t="s">
        <v>39</v>
      </c>
      <c r="H258" s="2" t="s">
        <v>52</v>
      </c>
      <c r="I258" s="4" t="s">
        <v>48</v>
      </c>
      <c r="J258" s="3">
        <v>615232.51791571802</v>
      </c>
      <c r="K258" s="3">
        <v>771877.41705500195</v>
      </c>
      <c r="L258" s="3">
        <v>868621.09819608601</v>
      </c>
      <c r="M258" s="3">
        <v>4906883.07395106</v>
      </c>
      <c r="N258" s="3">
        <v>7088793.9082596004</v>
      </c>
      <c r="O258" s="3">
        <v>7212962.6959972596</v>
      </c>
      <c r="P258" s="3">
        <v>6817557.8184048804</v>
      </c>
      <c r="Q258" s="3">
        <v>6433976.7065995</v>
      </c>
      <c r="R258" s="3">
        <v>6373970.36532564</v>
      </c>
      <c r="S258" s="3">
        <v>6197224.5393062904</v>
      </c>
      <c r="T258" s="3">
        <v>9102816.1999932304</v>
      </c>
      <c r="U258" s="3">
        <v>9209210.0942426492</v>
      </c>
      <c r="V258" s="3">
        <v>8092306.7488304302</v>
      </c>
      <c r="W258" s="3">
        <v>8020398.0388585599</v>
      </c>
      <c r="X258" s="3">
        <v>8408732.4464836102</v>
      </c>
      <c r="Y258" s="3">
        <v>7606011.2374608601</v>
      </c>
      <c r="Z258" s="3">
        <v>7388297.8592000799</v>
      </c>
      <c r="AA258" s="3">
        <v>7310723.5378746204</v>
      </c>
      <c r="AB258" s="3">
        <v>7397849.6473187301</v>
      </c>
      <c r="AC258" s="3">
        <v>7018996.50550282</v>
      </c>
      <c r="AD258" s="3">
        <v>5830154.5900428602</v>
      </c>
      <c r="AE258" s="3">
        <v>6715118.5354184797</v>
      </c>
      <c r="AF258" s="3">
        <v>6935621.3439202104</v>
      </c>
      <c r="AG258" s="3">
        <v>6797215.5977092199</v>
      </c>
      <c r="AH258" s="4" t="s">
        <v>436</v>
      </c>
    </row>
    <row r="259" spans="1:34" x14ac:dyDescent="0.25">
      <c r="A259" s="10" t="s">
        <v>34</v>
      </c>
      <c r="B259" s="2" t="s">
        <v>418</v>
      </c>
      <c r="C259" s="2" t="s">
        <v>140</v>
      </c>
      <c r="D259" s="2" t="s">
        <v>419</v>
      </c>
      <c r="E259" s="2" t="s">
        <v>420</v>
      </c>
      <c r="F259" s="2" t="s">
        <v>433</v>
      </c>
      <c r="G259" s="2" t="s">
        <v>39</v>
      </c>
      <c r="H259" s="2" t="s">
        <v>54</v>
      </c>
      <c r="I259" s="4" t="s">
        <v>48</v>
      </c>
      <c r="J259" s="3">
        <v>157870183.54539201</v>
      </c>
      <c r="K259" s="3">
        <v>147018476.38833299</v>
      </c>
      <c r="L259" s="3">
        <v>141116491.622439</v>
      </c>
      <c r="M259" s="3">
        <v>132728861.449865</v>
      </c>
      <c r="N259" s="3">
        <v>124898371.27137201</v>
      </c>
      <c r="O259" s="3">
        <v>119330242.49693701</v>
      </c>
      <c r="P259" s="3">
        <v>112581405.870959</v>
      </c>
      <c r="Q259" s="3">
        <v>106055885.37847</v>
      </c>
      <c r="R259" s="3">
        <v>94804438.678916395</v>
      </c>
      <c r="S259" s="3">
        <v>90612972.7211968</v>
      </c>
      <c r="T259" s="3">
        <v>83822589.607032597</v>
      </c>
      <c r="U259" s="3">
        <v>77445797.696928605</v>
      </c>
      <c r="V259" s="3">
        <v>73853638.913679197</v>
      </c>
      <c r="W259" s="3">
        <v>69772012.945572898</v>
      </c>
      <c r="X259" s="3">
        <v>67755934.658945903</v>
      </c>
      <c r="Y259" s="3">
        <v>65942998.154958896</v>
      </c>
      <c r="Z259" s="3">
        <v>64879387.038325198</v>
      </c>
      <c r="AA259" s="3">
        <v>64660490.348399699</v>
      </c>
      <c r="AB259" s="3">
        <v>64392698.881760597</v>
      </c>
      <c r="AC259" s="3">
        <v>62543392.622941203</v>
      </c>
      <c r="AD259" s="3">
        <v>51774542.541991599</v>
      </c>
      <c r="AE259" s="3">
        <v>59840817.7712918</v>
      </c>
      <c r="AF259" s="3">
        <v>60163413.7723803</v>
      </c>
      <c r="AG259" s="3">
        <v>59998990.189695098</v>
      </c>
      <c r="AH259" s="4" t="s">
        <v>437</v>
      </c>
    </row>
    <row r="260" spans="1:34" x14ac:dyDescent="0.25">
      <c r="A260" s="10" t="s">
        <v>45</v>
      </c>
      <c r="B260" s="2" t="s">
        <v>418</v>
      </c>
      <c r="C260" s="2" t="s">
        <v>140</v>
      </c>
      <c r="D260" s="2" t="s">
        <v>419</v>
      </c>
      <c r="E260" s="2" t="s">
        <v>420</v>
      </c>
      <c r="F260" s="2" t="s">
        <v>433</v>
      </c>
      <c r="G260" s="2" t="s">
        <v>39</v>
      </c>
      <c r="H260" s="2" t="s">
        <v>501</v>
      </c>
      <c r="I260" s="4" t="s">
        <v>48</v>
      </c>
      <c r="J260" s="3"/>
      <c r="K260" s="3"/>
      <c r="L260" s="3"/>
      <c r="M260" s="3"/>
      <c r="N260" s="3"/>
      <c r="O260" s="3"/>
      <c r="P260" s="3"/>
      <c r="Q260" s="3"/>
      <c r="R260" s="3"/>
      <c r="S260" s="3"/>
      <c r="T260" s="3">
        <v>4830.8198740008202</v>
      </c>
      <c r="U260" s="3">
        <v>4199.6282190989796</v>
      </c>
      <c r="V260" s="3">
        <v>20559.137146676101</v>
      </c>
      <c r="W260" s="3">
        <v>264942.78820895002</v>
      </c>
      <c r="X260" s="3">
        <v>253467.80604900699</v>
      </c>
      <c r="Y260" s="3">
        <v>392902.58485720801</v>
      </c>
      <c r="Z260" s="3">
        <v>624078.83503865404</v>
      </c>
      <c r="AA260" s="3">
        <v>840747.33193995804</v>
      </c>
      <c r="AB260" s="3">
        <v>985256.30775639205</v>
      </c>
      <c r="AC260" s="3">
        <v>1566992.3002093299</v>
      </c>
      <c r="AD260" s="3">
        <v>1619878.13006233</v>
      </c>
      <c r="AE260" s="3">
        <v>2861192.7637990401</v>
      </c>
      <c r="AF260" s="3">
        <v>4437195.4244438102</v>
      </c>
      <c r="AG260" s="3">
        <v>6092812.96166973</v>
      </c>
      <c r="AH260" s="4" t="s">
        <v>438</v>
      </c>
    </row>
    <row r="261" spans="1:34" x14ac:dyDescent="0.25">
      <c r="A261" s="10" t="s">
        <v>45</v>
      </c>
      <c r="B261" s="2" t="s">
        <v>439</v>
      </c>
      <c r="C261" s="2" t="s">
        <v>140</v>
      </c>
      <c r="D261" s="2" t="s">
        <v>419</v>
      </c>
      <c r="E261" s="2" t="s">
        <v>440</v>
      </c>
      <c r="F261" s="2" t="s">
        <v>441</v>
      </c>
      <c r="G261" s="2" t="s">
        <v>39</v>
      </c>
      <c r="H261" s="2" t="s">
        <v>47</v>
      </c>
      <c r="I261" s="4" t="s">
        <v>48</v>
      </c>
      <c r="J261" s="3">
        <v>4334.1157849050396</v>
      </c>
      <c r="K261" s="3">
        <v>4727.5267736575897</v>
      </c>
      <c r="L261" s="3">
        <v>7356.8536265325101</v>
      </c>
      <c r="M261" s="3">
        <v>1526.73184054333</v>
      </c>
      <c r="N261" s="3">
        <v>2184.43487132978</v>
      </c>
      <c r="O261" s="3">
        <v>3060.8845516604802</v>
      </c>
      <c r="P261" s="3">
        <v>20487.046645161499</v>
      </c>
      <c r="Q261" s="3">
        <v>16881.155582642099</v>
      </c>
      <c r="R261" s="3">
        <v>10899.0695182608</v>
      </c>
      <c r="S261" s="3">
        <v>9247.1712561587592</v>
      </c>
      <c r="T261" s="3">
        <v>9020.82735428454</v>
      </c>
      <c r="U261" s="3">
        <v>29070.210510782799</v>
      </c>
      <c r="V261" s="3">
        <v>75565.815700284802</v>
      </c>
      <c r="W261" s="3">
        <v>270194.21721373399</v>
      </c>
      <c r="X261" s="3">
        <v>393412.98492295999</v>
      </c>
      <c r="Y261" s="3">
        <v>1259557.3458253699</v>
      </c>
      <c r="Z261" s="3">
        <v>1902928.8522310201</v>
      </c>
      <c r="AA261" s="3">
        <v>1827357.8273624601</v>
      </c>
      <c r="AB261" s="3">
        <v>2028622.61268511</v>
      </c>
      <c r="AC261" s="3">
        <v>2564679.60969928</v>
      </c>
      <c r="AD261" s="3">
        <v>2503071.9969955701</v>
      </c>
      <c r="AE261" s="3">
        <v>3818577.2725317199</v>
      </c>
      <c r="AF261" s="3">
        <v>3964967.1140053398</v>
      </c>
      <c r="AG261" s="3">
        <v>4242084.3594543198</v>
      </c>
      <c r="AH261" s="4" t="s">
        <v>442</v>
      </c>
    </row>
    <row r="262" spans="1:34" x14ac:dyDescent="0.25">
      <c r="A262" s="10" t="s">
        <v>34</v>
      </c>
      <c r="B262" s="2" t="s">
        <v>439</v>
      </c>
      <c r="C262" s="2" t="s">
        <v>140</v>
      </c>
      <c r="D262" s="2" t="s">
        <v>419</v>
      </c>
      <c r="E262" s="2" t="s">
        <v>440</v>
      </c>
      <c r="F262" s="2" t="s">
        <v>441</v>
      </c>
      <c r="G262" s="2" t="s">
        <v>39</v>
      </c>
      <c r="H262" s="2" t="s">
        <v>50</v>
      </c>
      <c r="I262" s="4" t="s">
        <v>48</v>
      </c>
      <c r="J262" s="3">
        <v>8512988.2792294603</v>
      </c>
      <c r="K262" s="3">
        <v>7534097.9936984703</v>
      </c>
      <c r="L262" s="3">
        <v>7304838.66913715</v>
      </c>
      <c r="M262" s="3">
        <v>6558191.7418587003</v>
      </c>
      <c r="N262" s="3">
        <v>6506759.2690358302</v>
      </c>
      <c r="O262" s="3">
        <v>5135850.5212196698</v>
      </c>
      <c r="P262" s="3">
        <v>4546336.6982772602</v>
      </c>
      <c r="Q262" s="3">
        <v>4168332.57540044</v>
      </c>
      <c r="R262" s="3">
        <v>3822858.6799724801</v>
      </c>
      <c r="S262" s="3">
        <v>4817750.9862602502</v>
      </c>
      <c r="T262" s="3">
        <v>6231453.4367816998</v>
      </c>
      <c r="U262" s="3">
        <v>8728728.8555835504</v>
      </c>
      <c r="V262" s="3">
        <v>13788818.54411</v>
      </c>
      <c r="W262" s="3">
        <v>16209785.472092999</v>
      </c>
      <c r="X262" s="3">
        <v>21331124.377721298</v>
      </c>
      <c r="Y262" s="3">
        <v>35621883.416563302</v>
      </c>
      <c r="Z262" s="3">
        <v>41179667.5410771</v>
      </c>
      <c r="AA262" s="3">
        <v>37580934.990669399</v>
      </c>
      <c r="AB262" s="3">
        <v>39069947.525923997</v>
      </c>
      <c r="AC262" s="3">
        <v>39400457.665187202</v>
      </c>
      <c r="AD262" s="3">
        <v>28528684.622545298</v>
      </c>
      <c r="AE262" s="3">
        <v>38229972.299059197</v>
      </c>
      <c r="AF262" s="3">
        <v>33915562.326239899</v>
      </c>
      <c r="AG262" s="3">
        <v>26712186.560472898</v>
      </c>
      <c r="AH262" s="4" t="s">
        <v>443</v>
      </c>
    </row>
    <row r="263" spans="1:34" x14ac:dyDescent="0.25">
      <c r="A263" s="10" t="s">
        <v>45</v>
      </c>
      <c r="B263" s="2" t="s">
        <v>439</v>
      </c>
      <c r="C263" s="2" t="s">
        <v>140</v>
      </c>
      <c r="D263" s="2" t="s">
        <v>419</v>
      </c>
      <c r="E263" s="2" t="s">
        <v>440</v>
      </c>
      <c r="F263" s="2" t="s">
        <v>441</v>
      </c>
      <c r="G263" s="2" t="s">
        <v>39</v>
      </c>
      <c r="H263" s="2" t="s">
        <v>52</v>
      </c>
      <c r="I263" s="4" t="s">
        <v>48</v>
      </c>
      <c r="J263" s="3">
        <v>24370387.314711198</v>
      </c>
      <c r="K263" s="3">
        <v>34097693.832631201</v>
      </c>
      <c r="L263" s="3">
        <v>42313872.8035089</v>
      </c>
      <c r="M263" s="3">
        <v>258618760.21759099</v>
      </c>
      <c r="N263" s="3">
        <v>403028755.21484298</v>
      </c>
      <c r="O263" s="3">
        <v>437948313.731493</v>
      </c>
      <c r="P263" s="3">
        <v>437300203.42405802</v>
      </c>
      <c r="Q263" s="3">
        <v>435068300.617001</v>
      </c>
      <c r="R263" s="3">
        <v>461270201.630283</v>
      </c>
      <c r="S263" s="3">
        <v>459508634.52440298</v>
      </c>
      <c r="T263" s="3">
        <v>706080778.40501201</v>
      </c>
      <c r="U263" s="3">
        <v>752288534.56754994</v>
      </c>
      <c r="V263" s="3">
        <v>691855923.01970601</v>
      </c>
      <c r="W263" s="3">
        <v>719555479.884727</v>
      </c>
      <c r="X263" s="3">
        <v>783184679.91990995</v>
      </c>
      <c r="Y263" s="3">
        <v>748846025.36627102</v>
      </c>
      <c r="Z263" s="3">
        <v>737388809.17390001</v>
      </c>
      <c r="AA263" s="3">
        <v>771018290.95783997</v>
      </c>
      <c r="AB263" s="3">
        <v>789238782.532372</v>
      </c>
      <c r="AC263" s="3">
        <v>777200624.91959095</v>
      </c>
      <c r="AD263" s="3">
        <v>641823659.816553</v>
      </c>
      <c r="AE263" s="3">
        <v>724571204.479877</v>
      </c>
      <c r="AF263" s="3">
        <v>744774110.46519101</v>
      </c>
      <c r="AG263" s="3">
        <v>744009492.04711401</v>
      </c>
      <c r="AH263" s="4" t="s">
        <v>444</v>
      </c>
    </row>
    <row r="264" spans="1:34" x14ac:dyDescent="0.25">
      <c r="A264" s="10" t="s">
        <v>34</v>
      </c>
      <c r="B264" s="2" t="s">
        <v>439</v>
      </c>
      <c r="C264" s="2" t="s">
        <v>140</v>
      </c>
      <c r="D264" s="2" t="s">
        <v>419</v>
      </c>
      <c r="E264" s="2" t="s">
        <v>440</v>
      </c>
      <c r="F264" s="2" t="s">
        <v>441</v>
      </c>
      <c r="G264" s="2" t="s">
        <v>39</v>
      </c>
      <c r="H264" s="2" t="s">
        <v>54</v>
      </c>
      <c r="I264" s="4" t="s">
        <v>48</v>
      </c>
      <c r="J264" s="3">
        <v>6253501572.8359299</v>
      </c>
      <c r="K264" s="3">
        <v>6494542896.1449804</v>
      </c>
      <c r="L264" s="3">
        <v>6874326779.9849701</v>
      </c>
      <c r="M264" s="3">
        <v>6995514887.13521</v>
      </c>
      <c r="N264" s="3">
        <v>7101015455.2823095</v>
      </c>
      <c r="O264" s="3">
        <v>7245355435.9438295</v>
      </c>
      <c r="P264" s="3">
        <v>7221335410.7872696</v>
      </c>
      <c r="Q264" s="3">
        <v>7171545053.11061</v>
      </c>
      <c r="R264" s="3">
        <v>6860788494.2112398</v>
      </c>
      <c r="S264" s="3">
        <v>6718724342.0382795</v>
      </c>
      <c r="T264" s="3">
        <v>6501891065.0641804</v>
      </c>
      <c r="U264" s="3">
        <v>6326447660.7240105</v>
      </c>
      <c r="V264" s="3">
        <v>6314154802.1980801</v>
      </c>
      <c r="W264" s="3">
        <v>6259643725.2034597</v>
      </c>
      <c r="X264" s="3">
        <v>6310750203.58531</v>
      </c>
      <c r="Y264" s="3">
        <v>6492384842.3817701</v>
      </c>
      <c r="Z264" s="3">
        <v>6475284951.9392405</v>
      </c>
      <c r="AA264" s="3">
        <v>6819355225.5995703</v>
      </c>
      <c r="AB264" s="3">
        <v>6869728055.0753002</v>
      </c>
      <c r="AC264" s="3">
        <v>6925315291.5851297</v>
      </c>
      <c r="AD264" s="3">
        <v>5699699015.9371595</v>
      </c>
      <c r="AE264" s="3">
        <v>6456912589.2434597</v>
      </c>
      <c r="AF264" s="3">
        <v>6460582369.3291302</v>
      </c>
      <c r="AG264" s="3">
        <v>6567368295.5443001</v>
      </c>
      <c r="AH264" s="4" t="s">
        <v>445</v>
      </c>
    </row>
    <row r="265" spans="1:34" x14ac:dyDescent="0.25">
      <c r="A265" s="10" t="s">
        <v>45</v>
      </c>
      <c r="B265" s="2" t="s">
        <v>439</v>
      </c>
      <c r="C265" s="2" t="s">
        <v>140</v>
      </c>
      <c r="D265" s="2" t="s">
        <v>419</v>
      </c>
      <c r="E265" s="2" t="s">
        <v>440</v>
      </c>
      <c r="F265" s="2" t="s">
        <v>441</v>
      </c>
      <c r="G265" s="2" t="s">
        <v>39</v>
      </c>
      <c r="H265" s="2" t="s">
        <v>501</v>
      </c>
      <c r="I265" s="4" t="s">
        <v>48</v>
      </c>
      <c r="J265" s="3"/>
      <c r="K265" s="3"/>
      <c r="L265" s="3"/>
      <c r="M265" s="3"/>
      <c r="N265" s="3"/>
      <c r="O265" s="3"/>
      <c r="P265" s="3"/>
      <c r="Q265" s="3"/>
      <c r="R265" s="3"/>
      <c r="S265" s="3"/>
      <c r="T265" s="3">
        <v>3292.3854659814801</v>
      </c>
      <c r="U265" s="3">
        <v>4181.6463491291397</v>
      </c>
      <c r="V265" s="3">
        <v>33345.388054339899</v>
      </c>
      <c r="W265" s="3">
        <v>527473.32209764596</v>
      </c>
      <c r="X265" s="3">
        <v>664609.31381233397</v>
      </c>
      <c r="Y265" s="3">
        <v>1645098.10611492</v>
      </c>
      <c r="Z265" s="3">
        <v>2978437.4976095599</v>
      </c>
      <c r="AA265" s="3">
        <v>3610919.5396459498</v>
      </c>
      <c r="AB265" s="3">
        <v>4219115.6378534203</v>
      </c>
      <c r="AC265" s="3">
        <v>7490269.9933130899</v>
      </c>
      <c r="AD265" s="3">
        <v>5533185.3703467697</v>
      </c>
      <c r="AE265" s="3">
        <v>12387653.0536207</v>
      </c>
      <c r="AF265" s="3">
        <v>19443439.635094799</v>
      </c>
      <c r="AG265" s="3">
        <v>29504812.408415899</v>
      </c>
      <c r="AH265" s="4" t="s">
        <v>446</v>
      </c>
    </row>
    <row r="266" spans="1:34" x14ac:dyDescent="0.25">
      <c r="A266" s="10" t="s">
        <v>45</v>
      </c>
      <c r="B266" s="2" t="s">
        <v>447</v>
      </c>
      <c r="C266" s="2" t="s">
        <v>140</v>
      </c>
      <c r="D266" s="2" t="s">
        <v>419</v>
      </c>
      <c r="E266" s="2" t="s">
        <v>440</v>
      </c>
      <c r="F266" s="2" t="s">
        <v>448</v>
      </c>
      <c r="G266" s="2" t="s">
        <v>39</v>
      </c>
      <c r="H266" s="2" t="s">
        <v>52</v>
      </c>
      <c r="I266" s="4" t="s">
        <v>48</v>
      </c>
      <c r="J266" s="3">
        <v>76100.556474715006</v>
      </c>
      <c r="K266" s="3">
        <v>138824.42282110301</v>
      </c>
      <c r="L266" s="3">
        <v>185437.64356116499</v>
      </c>
      <c r="M266" s="3">
        <v>1158143.30847927</v>
      </c>
      <c r="N266" s="3">
        <v>1792922.2460716299</v>
      </c>
      <c r="O266" s="3">
        <v>2082882.6512209901</v>
      </c>
      <c r="P266" s="3">
        <v>2299737.0427963501</v>
      </c>
      <c r="Q266" s="3">
        <v>2419221.0268125702</v>
      </c>
      <c r="R266" s="3">
        <v>2693126.2519768099</v>
      </c>
      <c r="S266" s="3">
        <v>2612275.3713079402</v>
      </c>
      <c r="T266" s="3">
        <v>3857365.3904224401</v>
      </c>
      <c r="U266" s="3">
        <v>4067551.4840589701</v>
      </c>
      <c r="V266" s="3">
        <v>3748683.7761965799</v>
      </c>
      <c r="W266" s="3">
        <v>3892709.3262820598</v>
      </c>
      <c r="X266" s="3">
        <v>4178733.2785224901</v>
      </c>
      <c r="Y266" s="3">
        <v>4091045.9788430398</v>
      </c>
      <c r="Z266" s="3">
        <v>4276693.7218578402</v>
      </c>
      <c r="AA266" s="3">
        <v>3915871.6651201602</v>
      </c>
      <c r="AB266" s="3">
        <v>3822476.44192879</v>
      </c>
      <c r="AC266" s="3">
        <v>3665045.5189473</v>
      </c>
      <c r="AD266" s="3">
        <v>2984628.5227998202</v>
      </c>
      <c r="AE266" s="3">
        <v>3347287.9312781999</v>
      </c>
      <c r="AF266" s="3">
        <v>3451807.14121116</v>
      </c>
      <c r="AG266" s="3">
        <v>3522821.41369591</v>
      </c>
      <c r="AH266" s="4" t="s">
        <v>449</v>
      </c>
    </row>
    <row r="267" spans="1:34" x14ac:dyDescent="0.25">
      <c r="A267" s="10" t="s">
        <v>34</v>
      </c>
      <c r="B267" s="2" t="s">
        <v>447</v>
      </c>
      <c r="C267" s="2" t="s">
        <v>140</v>
      </c>
      <c r="D267" s="2" t="s">
        <v>419</v>
      </c>
      <c r="E267" s="2" t="s">
        <v>440</v>
      </c>
      <c r="F267" s="2" t="s">
        <v>448</v>
      </c>
      <c r="G267" s="2" t="s">
        <v>39</v>
      </c>
      <c r="H267" s="2" t="s">
        <v>54</v>
      </c>
      <c r="I267" s="4" t="s">
        <v>48</v>
      </c>
      <c r="J267" s="3">
        <v>19527590.738003802</v>
      </c>
      <c r="K267" s="3">
        <v>26441705.2211724</v>
      </c>
      <c r="L267" s="3">
        <v>30126265.328379899</v>
      </c>
      <c r="M267" s="3">
        <v>31327227.572687499</v>
      </c>
      <c r="N267" s="3">
        <v>31589727.568414599</v>
      </c>
      <c r="O267" s="3">
        <v>34458918.247392803</v>
      </c>
      <c r="P267" s="3">
        <v>37976594.597053602</v>
      </c>
      <c r="Q267" s="3">
        <v>39877767.611692801</v>
      </c>
      <c r="R267" s="3">
        <v>40056716.297122397</v>
      </c>
      <c r="S267" s="3">
        <v>38195491.459000401</v>
      </c>
      <c r="T267" s="3">
        <v>35520255.378329203</v>
      </c>
      <c r="U267" s="3">
        <v>34206491.776445799</v>
      </c>
      <c r="V267" s="3">
        <v>34211992.525963403</v>
      </c>
      <c r="W267" s="3">
        <v>33863925.978586197</v>
      </c>
      <c r="X267" s="3">
        <v>33671422.034023002</v>
      </c>
      <c r="Y267" s="3">
        <v>35468766.612650797</v>
      </c>
      <c r="Z267" s="3">
        <v>37555235.659493499</v>
      </c>
      <c r="AA267" s="3">
        <v>34634353.316236198</v>
      </c>
      <c r="AB267" s="3">
        <v>33271773.047855198</v>
      </c>
      <c r="AC267" s="3">
        <v>32657714.061085999</v>
      </c>
      <c r="AD267" s="3">
        <v>26504919.215976499</v>
      </c>
      <c r="AE267" s="3">
        <v>29828877.341058001</v>
      </c>
      <c r="AF267" s="3">
        <v>29942883.413205702</v>
      </c>
      <c r="AG267" s="3">
        <v>31095928.090264201</v>
      </c>
      <c r="AH267" s="4" t="s">
        <v>450</v>
      </c>
    </row>
    <row r="268" spans="1:34" x14ac:dyDescent="0.25">
      <c r="A268" s="10" t="s">
        <v>45</v>
      </c>
      <c r="B268" s="2" t="s">
        <v>451</v>
      </c>
      <c r="C268" s="2" t="s">
        <v>140</v>
      </c>
      <c r="D268" s="2" t="s">
        <v>419</v>
      </c>
      <c r="E268" s="2" t="s">
        <v>440</v>
      </c>
      <c r="F268" s="2" t="s">
        <v>452</v>
      </c>
      <c r="G268" s="2" t="s">
        <v>39</v>
      </c>
      <c r="H268" s="2" t="s">
        <v>47</v>
      </c>
      <c r="I268" s="4" t="s">
        <v>48</v>
      </c>
      <c r="J268" s="3">
        <v>16604.529914950399</v>
      </c>
      <c r="K268" s="3">
        <v>18263.3332146998</v>
      </c>
      <c r="L268" s="3">
        <v>27239.589869886699</v>
      </c>
      <c r="M268" s="3">
        <v>5776.2755228070801</v>
      </c>
      <c r="N268" s="3">
        <v>7663.8017632724996</v>
      </c>
      <c r="O268" s="3">
        <v>11773.2415530131</v>
      </c>
      <c r="P268" s="3">
        <v>80114.959609898593</v>
      </c>
      <c r="Q268" s="3">
        <v>65816.997791718895</v>
      </c>
      <c r="R268" s="3">
        <v>41459.739665032699</v>
      </c>
      <c r="S268" s="3">
        <v>29409.411519921701</v>
      </c>
      <c r="T268" s="3">
        <v>24800.8823992535</v>
      </c>
      <c r="U268" s="3">
        <v>66441.510929045005</v>
      </c>
      <c r="V268" s="3">
        <v>125076.901966669</v>
      </c>
      <c r="W268" s="3">
        <v>422737.73465524003</v>
      </c>
      <c r="X268" s="3">
        <v>546599.23293411999</v>
      </c>
      <c r="Y268" s="3">
        <v>1186988.97309916</v>
      </c>
      <c r="Z268" s="3">
        <v>1444401.4301475801</v>
      </c>
      <c r="AA268" s="3">
        <v>849665.17048707802</v>
      </c>
      <c r="AB268" s="3">
        <v>772816.69037342898</v>
      </c>
      <c r="AC268" s="3">
        <v>888582.04419095605</v>
      </c>
      <c r="AD268" s="3">
        <v>938233.52884726995</v>
      </c>
      <c r="AE268" s="3">
        <v>988425.16781920299</v>
      </c>
      <c r="AF268" s="3">
        <v>854412.03394698096</v>
      </c>
      <c r="AG268" s="3">
        <v>766607.03120121802</v>
      </c>
      <c r="AH268" s="4" t="s">
        <v>453</v>
      </c>
    </row>
    <row r="269" spans="1:34" x14ac:dyDescent="0.25">
      <c r="A269" s="10" t="s">
        <v>34</v>
      </c>
      <c r="B269" s="2" t="s">
        <v>451</v>
      </c>
      <c r="C269" s="2" t="s">
        <v>140</v>
      </c>
      <c r="D269" s="2" t="s">
        <v>419</v>
      </c>
      <c r="E269" s="2" t="s">
        <v>440</v>
      </c>
      <c r="F269" s="2" t="s">
        <v>452</v>
      </c>
      <c r="G269" s="2" t="s">
        <v>39</v>
      </c>
      <c r="H269" s="2" t="s">
        <v>50</v>
      </c>
      <c r="I269" s="4" t="s">
        <v>48</v>
      </c>
      <c r="J269" s="3">
        <v>32614303.7157428</v>
      </c>
      <c r="K269" s="3">
        <v>29105650.527000502</v>
      </c>
      <c r="L269" s="3">
        <v>27046998.555926099</v>
      </c>
      <c r="M269" s="3">
        <v>24812427.0591571</v>
      </c>
      <c r="N269" s="3">
        <v>22828107.083307199</v>
      </c>
      <c r="O269" s="3">
        <v>19754292.507924099</v>
      </c>
      <c r="P269" s="3">
        <v>17778530.369164001</v>
      </c>
      <c r="Q269" s="3">
        <v>16251679.8430776</v>
      </c>
      <c r="R269" s="3">
        <v>14542041.903881799</v>
      </c>
      <c r="S269" s="3">
        <v>15322223.1351096</v>
      </c>
      <c r="T269" s="3">
        <v>17132080.882652499</v>
      </c>
      <c r="U269" s="3">
        <v>19949973.648791</v>
      </c>
      <c r="V269" s="3">
        <v>22823318.841926198</v>
      </c>
      <c r="W269" s="3">
        <v>25361342.150040999</v>
      </c>
      <c r="X269" s="3">
        <v>29636988.7861428</v>
      </c>
      <c r="Y269" s="3">
        <v>33569557.556569301</v>
      </c>
      <c r="Z269" s="3">
        <v>31257064.928937599</v>
      </c>
      <c r="AA269" s="3">
        <v>17473978.581413999</v>
      </c>
      <c r="AB269" s="3">
        <v>14883945.072505699</v>
      </c>
      <c r="AC269" s="3">
        <v>13651038.1576654</v>
      </c>
      <c r="AD269" s="3">
        <v>10693487.234449999</v>
      </c>
      <c r="AE269" s="3">
        <v>9895692.5809093006</v>
      </c>
      <c r="AF269" s="3">
        <v>7308475.3937202999</v>
      </c>
      <c r="AG269" s="3">
        <v>4827284.9620207297</v>
      </c>
      <c r="AH269" s="4" t="s">
        <v>454</v>
      </c>
    </row>
    <row r="270" spans="1:34" x14ac:dyDescent="0.25">
      <c r="A270" s="10" t="s">
        <v>45</v>
      </c>
      <c r="B270" s="2" t="s">
        <v>451</v>
      </c>
      <c r="C270" s="2" t="s">
        <v>140</v>
      </c>
      <c r="D270" s="2" t="s">
        <v>419</v>
      </c>
      <c r="E270" s="2" t="s">
        <v>440</v>
      </c>
      <c r="F270" s="2" t="s">
        <v>452</v>
      </c>
      <c r="G270" s="2" t="s">
        <v>39</v>
      </c>
      <c r="H270" s="2" t="s">
        <v>52</v>
      </c>
      <c r="I270" s="4" t="s">
        <v>48</v>
      </c>
      <c r="J270" s="3">
        <v>27988108.273621298</v>
      </c>
      <c r="K270" s="3">
        <v>36974287.092668697</v>
      </c>
      <c r="L270" s="3">
        <v>44312404.937773697</v>
      </c>
      <c r="M270" s="3">
        <v>249408296.342655</v>
      </c>
      <c r="N270" s="3">
        <v>375030886.832313</v>
      </c>
      <c r="O270" s="3">
        <v>391387783.53830498</v>
      </c>
      <c r="P270" s="3">
        <v>386546077.99482697</v>
      </c>
      <c r="Q270" s="3">
        <v>382739109.75976098</v>
      </c>
      <c r="R270" s="3">
        <v>404267437.18989098</v>
      </c>
      <c r="S270" s="3">
        <v>411022813.22140801</v>
      </c>
      <c r="T270" s="3">
        <v>635686804.68376505</v>
      </c>
      <c r="U270" s="3">
        <v>681601310.65512705</v>
      </c>
      <c r="V270" s="3">
        <v>636654250.76537299</v>
      </c>
      <c r="W270" s="3">
        <v>673817197.51437604</v>
      </c>
      <c r="X270" s="3">
        <v>730481444.08313704</v>
      </c>
      <c r="Y270" s="3">
        <v>711625336.41918695</v>
      </c>
      <c r="Z270" s="3">
        <v>740416312.11289895</v>
      </c>
      <c r="AA270" s="3">
        <v>703643054.23933804</v>
      </c>
      <c r="AB270" s="3">
        <v>700638476.58473694</v>
      </c>
      <c r="AC270" s="3">
        <v>671213023.42393196</v>
      </c>
      <c r="AD270" s="3">
        <v>529960095.10746902</v>
      </c>
      <c r="AE270" s="3">
        <v>568646204.63605297</v>
      </c>
      <c r="AF270" s="3">
        <v>558196015.71313</v>
      </c>
      <c r="AG270" s="3">
        <v>531177722.89021599</v>
      </c>
      <c r="AH270" s="4" t="s">
        <v>455</v>
      </c>
    </row>
    <row r="271" spans="1:34" x14ac:dyDescent="0.25">
      <c r="A271" s="10" t="s">
        <v>34</v>
      </c>
      <c r="B271" s="2" t="s">
        <v>451</v>
      </c>
      <c r="C271" s="2" t="s">
        <v>140</v>
      </c>
      <c r="D271" s="2" t="s">
        <v>419</v>
      </c>
      <c r="E271" s="2" t="s">
        <v>440</v>
      </c>
      <c r="F271" s="2" t="s">
        <v>452</v>
      </c>
      <c r="G271" s="2" t="s">
        <v>39</v>
      </c>
      <c r="H271" s="2" t="s">
        <v>54</v>
      </c>
      <c r="I271" s="4" t="s">
        <v>48</v>
      </c>
      <c r="J271" s="3">
        <v>7181817705.6275101</v>
      </c>
      <c r="K271" s="3">
        <v>7042443830.8467903</v>
      </c>
      <c r="L271" s="3">
        <v>7199009019.1889896</v>
      </c>
      <c r="M271" s="3">
        <v>6746376204.77388</v>
      </c>
      <c r="N271" s="3">
        <v>6607717412.5822897</v>
      </c>
      <c r="O271" s="3">
        <v>6475064559.2389803</v>
      </c>
      <c r="P271" s="3">
        <v>6383209655.6747503</v>
      </c>
      <c r="Q271" s="3">
        <v>6308965202.3301601</v>
      </c>
      <c r="R271" s="3">
        <v>6012947231.04562</v>
      </c>
      <c r="S271" s="3">
        <v>6009786917.6755896</v>
      </c>
      <c r="T271" s="3">
        <v>5853673520.0313902</v>
      </c>
      <c r="U271" s="3">
        <v>5731996194.5443602</v>
      </c>
      <c r="V271" s="3">
        <v>5810362188.2203703</v>
      </c>
      <c r="W271" s="3">
        <v>5861751748.4972</v>
      </c>
      <c r="X271" s="3">
        <v>5886077754.2716599</v>
      </c>
      <c r="Y271" s="3">
        <v>6169686946.4760504</v>
      </c>
      <c r="Z271" s="3">
        <v>6501870579.4656696</v>
      </c>
      <c r="AA271" s="3">
        <v>6223447608.38657</v>
      </c>
      <c r="AB271" s="3">
        <v>6098529248.1644697</v>
      </c>
      <c r="AC271" s="3">
        <v>5980903342.0550299</v>
      </c>
      <c r="AD271" s="3">
        <v>4706297417.3207598</v>
      </c>
      <c r="AE271" s="3">
        <v>5067409268.8733301</v>
      </c>
      <c r="AF271" s="3">
        <v>4842100829.0601196</v>
      </c>
      <c r="AG271" s="3">
        <v>4688703267.7638397</v>
      </c>
      <c r="AH271" s="4" t="s">
        <v>456</v>
      </c>
    </row>
    <row r="272" spans="1:34" x14ac:dyDescent="0.25">
      <c r="A272" s="10" t="s">
        <v>45</v>
      </c>
      <c r="B272" s="2" t="s">
        <v>451</v>
      </c>
      <c r="C272" s="2" t="s">
        <v>140</v>
      </c>
      <c r="D272" s="2" t="s">
        <v>419</v>
      </c>
      <c r="E272" s="2" t="s">
        <v>440</v>
      </c>
      <c r="F272" s="2" t="s">
        <v>452</v>
      </c>
      <c r="G272" s="2" t="s">
        <v>39</v>
      </c>
      <c r="H272" s="2" t="s">
        <v>501</v>
      </c>
      <c r="I272" s="4" t="s">
        <v>48</v>
      </c>
      <c r="J272" s="3"/>
      <c r="K272" s="3"/>
      <c r="L272" s="3"/>
      <c r="M272" s="3"/>
      <c r="N272" s="3"/>
      <c r="O272" s="3"/>
      <c r="P272" s="3"/>
      <c r="Q272" s="3"/>
      <c r="R272" s="3"/>
      <c r="S272" s="3"/>
      <c r="T272" s="3">
        <v>9051.7268037543799</v>
      </c>
      <c r="U272" s="3">
        <v>9557.3749458749007</v>
      </c>
      <c r="V272" s="3">
        <v>55193.446852416797</v>
      </c>
      <c r="W272" s="3">
        <v>825268.87353123596</v>
      </c>
      <c r="X272" s="3">
        <v>923393.36791802</v>
      </c>
      <c r="Y272" s="3">
        <v>1550317.11584766</v>
      </c>
      <c r="Z272" s="3">
        <v>2260756.8202608498</v>
      </c>
      <c r="AA272" s="3">
        <v>1678966.4948636501</v>
      </c>
      <c r="AB272" s="3">
        <v>1607298.94419982</v>
      </c>
      <c r="AC272" s="3">
        <v>2595146.5426828698</v>
      </c>
      <c r="AD272" s="3">
        <v>2074019.46169259</v>
      </c>
      <c r="AE272" s="3">
        <v>3206500.0062950598</v>
      </c>
      <c r="AF272" s="3">
        <v>4189873.0375003801</v>
      </c>
      <c r="AG272" s="3">
        <v>5331953.5233085603</v>
      </c>
      <c r="AH272" s="4" t="s">
        <v>457</v>
      </c>
    </row>
    <row r="273" spans="1:34" x14ac:dyDescent="0.25">
      <c r="A273" s="10" t="s">
        <v>45</v>
      </c>
      <c r="B273" s="2" t="s">
        <v>418</v>
      </c>
      <c r="C273" s="2" t="s">
        <v>140</v>
      </c>
      <c r="D273" s="2" t="s">
        <v>419</v>
      </c>
      <c r="E273" s="2" t="s">
        <v>46</v>
      </c>
      <c r="F273" s="2" t="s">
        <v>38</v>
      </c>
      <c r="G273" s="2" t="s">
        <v>39</v>
      </c>
      <c r="H273" s="2" t="s">
        <v>65</v>
      </c>
      <c r="I273" s="4" t="s">
        <v>41</v>
      </c>
      <c r="J273" s="3"/>
      <c r="K273" s="3"/>
      <c r="L273" s="3"/>
      <c r="M273" s="3"/>
      <c r="N273" s="3"/>
      <c r="O273" s="3"/>
      <c r="P273" s="3"/>
      <c r="Q273" s="3"/>
      <c r="R273" s="3"/>
      <c r="S273" s="3"/>
      <c r="T273" s="3"/>
      <c r="U273" s="3">
        <v>216147677.18367299</v>
      </c>
      <c r="V273" s="3">
        <v>218714800.265306</v>
      </c>
      <c r="W273" s="3">
        <v>174736139.46938801</v>
      </c>
      <c r="X273" s="3">
        <v>215565842.62244901</v>
      </c>
      <c r="Y273" s="3">
        <v>227955128.45918399</v>
      </c>
      <c r="Z273" s="3">
        <v>148891957.53061199</v>
      </c>
      <c r="AA273" s="3">
        <v>200545348.03061199</v>
      </c>
      <c r="AB273" s="3">
        <v>279291414.81632698</v>
      </c>
      <c r="AC273" s="3">
        <v>260918841.580345</v>
      </c>
      <c r="AD273" s="3">
        <v>554523922.49786997</v>
      </c>
      <c r="AE273" s="3">
        <v>1389779574.91975</v>
      </c>
      <c r="AF273" s="3">
        <v>3975615145.0293798</v>
      </c>
      <c r="AG273" s="3">
        <v>5250435205.3930101</v>
      </c>
      <c r="AH273" s="4" t="s">
        <v>458</v>
      </c>
    </row>
    <row r="274" spans="1:34" x14ac:dyDescent="0.25">
      <c r="A274" s="10" t="s">
        <v>34</v>
      </c>
      <c r="B274" s="2" t="s">
        <v>459</v>
      </c>
      <c r="C274" s="2" t="s">
        <v>140</v>
      </c>
      <c r="D274" s="2" t="s">
        <v>419</v>
      </c>
      <c r="E274" s="2" t="s">
        <v>46</v>
      </c>
      <c r="F274" s="2" t="s">
        <v>38</v>
      </c>
      <c r="G274" s="2" t="s">
        <v>39</v>
      </c>
      <c r="H274" s="2" t="s">
        <v>40</v>
      </c>
      <c r="I274" s="4" t="s">
        <v>41</v>
      </c>
      <c r="J274" s="3">
        <v>2022000000</v>
      </c>
      <c r="K274" s="3">
        <v>2714000000</v>
      </c>
      <c r="L274" s="3">
        <v>2798000000</v>
      </c>
      <c r="M274" s="3">
        <v>3419000000</v>
      </c>
      <c r="N274" s="3">
        <v>3839000000</v>
      </c>
      <c r="O274" s="3">
        <v>9411000000</v>
      </c>
      <c r="P274" s="3">
        <v>9889000000</v>
      </c>
      <c r="Q274" s="3">
        <v>11015000000</v>
      </c>
      <c r="R274" s="3">
        <v>11705000000</v>
      </c>
      <c r="S274" s="3">
        <v>12802000000</v>
      </c>
      <c r="T274" s="3">
        <v>13572000000</v>
      </c>
      <c r="U274" s="3">
        <v>14660000000</v>
      </c>
      <c r="V274" s="3">
        <v>13563124805.4788</v>
      </c>
      <c r="W274" s="3">
        <v>13185856368.2316</v>
      </c>
      <c r="X274" s="3">
        <v>15397103277.182899</v>
      </c>
      <c r="Y274" s="3">
        <v>18682647620.4282</v>
      </c>
      <c r="Z274" s="3">
        <v>18715940686.914902</v>
      </c>
      <c r="AA274" s="3">
        <v>23582807029.625198</v>
      </c>
      <c r="AB274" s="3">
        <v>22450762262.198898</v>
      </c>
      <c r="AC274" s="3">
        <v>24074914973.362099</v>
      </c>
      <c r="AD274" s="3">
        <v>20011679621.866199</v>
      </c>
      <c r="AE274" s="3">
        <v>22075998921.7234</v>
      </c>
      <c r="AF274" s="3">
        <v>24558182198.755299</v>
      </c>
      <c r="AG274" s="3">
        <v>25703578763.470699</v>
      </c>
      <c r="AH274" s="4" t="s">
        <v>460</v>
      </c>
    </row>
    <row r="275" spans="1:34" x14ac:dyDescent="0.25">
      <c r="A275" s="10" t="s">
        <v>45</v>
      </c>
      <c r="B275" s="2" t="s">
        <v>461</v>
      </c>
      <c r="C275" s="2" t="s">
        <v>140</v>
      </c>
      <c r="D275" s="2" t="s">
        <v>462</v>
      </c>
      <c r="E275" s="2" t="s">
        <v>46</v>
      </c>
      <c r="F275" s="2" t="s">
        <v>38</v>
      </c>
      <c r="G275" s="2" t="s">
        <v>39</v>
      </c>
      <c r="H275" s="2" t="s">
        <v>47</v>
      </c>
      <c r="I275" s="4" t="s">
        <v>48</v>
      </c>
      <c r="J275" s="3">
        <v>126485.96369116699</v>
      </c>
      <c r="K275" s="3">
        <v>160830.84807485901</v>
      </c>
      <c r="L275" s="3">
        <v>327718.325013022</v>
      </c>
      <c r="M275" s="3">
        <v>78949.114560674803</v>
      </c>
      <c r="N275" s="3">
        <v>127268.47881238699</v>
      </c>
      <c r="O275" s="3">
        <v>234745.32792676499</v>
      </c>
      <c r="P275" s="3">
        <v>1748317.94696647</v>
      </c>
      <c r="Q275" s="3">
        <v>1439030.8053075799</v>
      </c>
      <c r="R275" s="3">
        <v>867785.77788945602</v>
      </c>
      <c r="S275" s="3">
        <v>421339.61823526799</v>
      </c>
      <c r="T275" s="3">
        <v>359491.58677705203</v>
      </c>
      <c r="U275" s="3">
        <v>927544.27641758195</v>
      </c>
      <c r="V275" s="3">
        <v>1356334.6132887499</v>
      </c>
      <c r="W275" s="3">
        <v>3574451.4734091498</v>
      </c>
      <c r="X275" s="3">
        <v>3682138.6886941399</v>
      </c>
      <c r="Y275" s="3">
        <v>6338730.11663853</v>
      </c>
      <c r="Z275" s="3">
        <v>7122009.0875636302</v>
      </c>
      <c r="AA275" s="3">
        <v>6073598.0877433298</v>
      </c>
      <c r="AB275" s="3">
        <v>8499387.2837848496</v>
      </c>
      <c r="AC275" s="3">
        <v>6835089.7585926503</v>
      </c>
      <c r="AD275" s="3">
        <v>11854438.8889626</v>
      </c>
      <c r="AE275" s="3">
        <v>10464953.872348599</v>
      </c>
      <c r="AF275" s="3">
        <v>10442848.2727529</v>
      </c>
      <c r="AG275" s="3">
        <v>9118614.7733182702</v>
      </c>
      <c r="AH275" s="4" t="s">
        <v>463</v>
      </c>
    </row>
    <row r="276" spans="1:34" x14ac:dyDescent="0.25">
      <c r="A276" s="10" t="s">
        <v>34</v>
      </c>
      <c r="B276" s="2" t="s">
        <v>461</v>
      </c>
      <c r="C276" s="2" t="s">
        <v>140</v>
      </c>
      <c r="D276" s="2" t="s">
        <v>462</v>
      </c>
      <c r="E276" s="2" t="s">
        <v>46</v>
      </c>
      <c r="F276" s="2" t="s">
        <v>38</v>
      </c>
      <c r="G276" s="2" t="s">
        <v>39</v>
      </c>
      <c r="H276" s="2" t="s">
        <v>50</v>
      </c>
      <c r="I276" s="4" t="s">
        <v>48</v>
      </c>
      <c r="J276" s="3">
        <v>248441338.401748</v>
      </c>
      <c r="K276" s="3">
        <v>256310630.868862</v>
      </c>
      <c r="L276" s="3">
        <v>325401267.26271498</v>
      </c>
      <c r="M276" s="3">
        <v>339131874.62875903</v>
      </c>
      <c r="N276" s="3">
        <v>379093634.25629598</v>
      </c>
      <c r="O276" s="3">
        <v>393878597.65325999</v>
      </c>
      <c r="P276" s="3">
        <v>387974029.64998198</v>
      </c>
      <c r="Q276" s="3">
        <v>355328694.97015202</v>
      </c>
      <c r="R276" s="3">
        <v>304376661.494196</v>
      </c>
      <c r="S276" s="3">
        <v>219516791.14318699</v>
      </c>
      <c r="T276" s="3">
        <v>248331444.10551</v>
      </c>
      <c r="U276" s="3">
        <v>278507872.77217698</v>
      </c>
      <c r="V276" s="3">
        <v>247496195.13025001</v>
      </c>
      <c r="W276" s="3">
        <v>214442382.08301699</v>
      </c>
      <c r="X276" s="3">
        <v>199648108.61526299</v>
      </c>
      <c r="Y276" s="3">
        <v>179267348.14602101</v>
      </c>
      <c r="Z276" s="3">
        <v>154121351.466479</v>
      </c>
      <c r="AA276" s="3">
        <v>124907936.189151</v>
      </c>
      <c r="AB276" s="3">
        <v>163692651.902587</v>
      </c>
      <c r="AC276" s="3">
        <v>105005577.94927099</v>
      </c>
      <c r="AD276" s="3">
        <v>135110595.63863099</v>
      </c>
      <c r="AE276" s="3">
        <v>104770669.308878</v>
      </c>
      <c r="AF276" s="3">
        <v>89326105.683695599</v>
      </c>
      <c r="AG276" s="3">
        <v>57419447.224122301</v>
      </c>
      <c r="AH276" s="4" t="s">
        <v>464</v>
      </c>
    </row>
    <row r="277" spans="1:34" x14ac:dyDescent="0.25">
      <c r="A277" s="10" t="s">
        <v>45</v>
      </c>
      <c r="B277" s="2" t="s">
        <v>461</v>
      </c>
      <c r="C277" s="2" t="s">
        <v>140</v>
      </c>
      <c r="D277" s="2" t="s">
        <v>462</v>
      </c>
      <c r="E277" s="2" t="s">
        <v>46</v>
      </c>
      <c r="F277" s="2" t="s">
        <v>38</v>
      </c>
      <c r="G277" s="2" t="s">
        <v>39</v>
      </c>
      <c r="H277" s="2" t="s">
        <v>501</v>
      </c>
      <c r="I277" s="4" t="s">
        <v>48</v>
      </c>
      <c r="J277" s="3"/>
      <c r="K277" s="3"/>
      <c r="L277" s="3"/>
      <c r="M277" s="3"/>
      <c r="N277" s="3"/>
      <c r="O277" s="3"/>
      <c r="P277" s="3"/>
      <c r="Q277" s="3"/>
      <c r="R277" s="3"/>
      <c r="S277" s="3"/>
      <c r="T277" s="3">
        <v>131205.80063925401</v>
      </c>
      <c r="U277" s="3">
        <v>133423.943927015</v>
      </c>
      <c r="V277" s="3">
        <v>598518.04142538796</v>
      </c>
      <c r="W277" s="3">
        <v>6978046.4319282798</v>
      </c>
      <c r="X277" s="3">
        <v>6220393.7364550298</v>
      </c>
      <c r="Y277" s="3">
        <v>8278966.3722872501</v>
      </c>
      <c r="Z277" s="3">
        <v>11147268.5380989</v>
      </c>
      <c r="AA277" s="3">
        <v>12001630.815045901</v>
      </c>
      <c r="AB277" s="3">
        <v>17676968.390746899</v>
      </c>
      <c r="AC277" s="3">
        <v>19962207.9603117</v>
      </c>
      <c r="AD277" s="3">
        <v>26204922.556286301</v>
      </c>
      <c r="AE277" s="3">
        <v>33948826.628523298</v>
      </c>
      <c r="AF277" s="3">
        <v>51209728.648824297</v>
      </c>
      <c r="AG277" s="3">
        <v>63422363.987588003</v>
      </c>
      <c r="AH277" s="4" t="s">
        <v>465</v>
      </c>
    </row>
    <row r="278" spans="1:34" x14ac:dyDescent="0.25">
      <c r="A278" s="10" t="s">
        <v>45</v>
      </c>
      <c r="B278" s="2" t="s">
        <v>470</v>
      </c>
      <c r="C278" s="2" t="s">
        <v>140</v>
      </c>
      <c r="D278" s="2" t="s">
        <v>467</v>
      </c>
      <c r="E278" s="2" t="s">
        <v>404</v>
      </c>
      <c r="F278" s="2" t="s">
        <v>472</v>
      </c>
      <c r="G278" s="2" t="s">
        <v>39</v>
      </c>
      <c r="H278" s="2" t="s">
        <v>47</v>
      </c>
      <c r="I278" s="4" t="s">
        <v>48</v>
      </c>
      <c r="J278" s="3">
        <v>41874.551061352002</v>
      </c>
      <c r="K278" s="3">
        <v>53559.130906775899</v>
      </c>
      <c r="L278" s="3">
        <v>86176.3789345611</v>
      </c>
      <c r="M278" s="3">
        <v>20040.567680895099</v>
      </c>
      <c r="N278" s="3">
        <v>28745.0170089413</v>
      </c>
      <c r="O278" s="3">
        <v>51803.932353901801</v>
      </c>
      <c r="P278" s="3">
        <v>391661.70644392399</v>
      </c>
      <c r="Q278" s="3">
        <v>353442.74041757802</v>
      </c>
      <c r="R278" s="3">
        <v>250285.729205671</v>
      </c>
      <c r="S278" s="3">
        <v>169509.64789783099</v>
      </c>
      <c r="T278" s="3">
        <v>128924.02292612199</v>
      </c>
      <c r="U278" s="3">
        <v>297880.04378032801</v>
      </c>
      <c r="V278" s="3">
        <v>491441.868443707</v>
      </c>
      <c r="W278" s="3">
        <v>1443244.2748437501</v>
      </c>
      <c r="X278" s="3">
        <v>1606734.56884407</v>
      </c>
      <c r="Y278" s="3">
        <v>2993176.1390052699</v>
      </c>
      <c r="Z278" s="3">
        <v>3809562.7464451701</v>
      </c>
      <c r="AA278" s="3">
        <v>3945958.9005800402</v>
      </c>
      <c r="AB278" s="3">
        <v>4184585.1676091598</v>
      </c>
      <c r="AC278" s="3">
        <v>4875411.3576283501</v>
      </c>
      <c r="AD278" s="3">
        <v>6474215.92165606</v>
      </c>
      <c r="AE278" s="3">
        <v>6661520.9471299499</v>
      </c>
      <c r="AF278" s="3">
        <v>6596414.8733655196</v>
      </c>
      <c r="AG278" s="3"/>
      <c r="AH278" s="4" t="s">
        <v>473</v>
      </c>
    </row>
    <row r="279" spans="1:34" x14ac:dyDescent="0.25">
      <c r="A279" s="10" t="s">
        <v>34</v>
      </c>
      <c r="B279" s="2" t="s">
        <v>470</v>
      </c>
      <c r="C279" s="2" t="s">
        <v>140</v>
      </c>
      <c r="D279" s="2" t="s">
        <v>467</v>
      </c>
      <c r="E279" s="2" t="s">
        <v>404</v>
      </c>
      <c r="F279" s="2" t="s">
        <v>472</v>
      </c>
      <c r="G279" s="2" t="s">
        <v>39</v>
      </c>
      <c r="H279" s="2" t="s">
        <v>50</v>
      </c>
      <c r="I279" s="4" t="s">
        <v>48</v>
      </c>
      <c r="J279" s="3">
        <v>82249201.469151601</v>
      </c>
      <c r="K279" s="3">
        <v>85355358.103404</v>
      </c>
      <c r="L279" s="3">
        <v>85567088.481560707</v>
      </c>
      <c r="M279" s="3">
        <v>86085769.600661293</v>
      </c>
      <c r="N279" s="3">
        <v>85622560.011442602</v>
      </c>
      <c r="O279" s="3">
        <v>86921688.319372505</v>
      </c>
      <c r="P279" s="3">
        <v>86914723.247162193</v>
      </c>
      <c r="Q279" s="3">
        <v>87272869.514707193</v>
      </c>
      <c r="R279" s="3">
        <v>87787950.224930793</v>
      </c>
      <c r="S279" s="3">
        <v>88314063.914031893</v>
      </c>
      <c r="T279" s="3">
        <v>89058798.510884896</v>
      </c>
      <c r="U279" s="3">
        <v>89442562.952318296</v>
      </c>
      <c r="V279" s="3">
        <v>89675505.863997802</v>
      </c>
      <c r="W279" s="3">
        <v>86584680.902098998</v>
      </c>
      <c r="X279" s="3">
        <v>87118260.564553693</v>
      </c>
      <c r="Y279" s="3">
        <v>84650827.389693797</v>
      </c>
      <c r="Z279" s="3">
        <v>82439512.749812096</v>
      </c>
      <c r="AA279" s="3">
        <v>81151497.915759802</v>
      </c>
      <c r="AB279" s="3">
        <v>80592379.230087698</v>
      </c>
      <c r="AC279" s="3">
        <v>74899585.145113796</v>
      </c>
      <c r="AD279" s="3">
        <v>73789673.021344498</v>
      </c>
      <c r="AE279" s="3">
        <v>66692315.776952699</v>
      </c>
      <c r="AF279" s="3">
        <v>56424457.841559403</v>
      </c>
      <c r="AG279" s="3">
        <v>959474.202500268</v>
      </c>
      <c r="AH279" s="4" t="s">
        <v>474</v>
      </c>
    </row>
    <row r="280" spans="1:34" x14ac:dyDescent="0.25">
      <c r="A280" s="10" t="s">
        <v>45</v>
      </c>
      <c r="B280" s="2" t="s">
        <v>470</v>
      </c>
      <c r="C280" s="2" t="s">
        <v>140</v>
      </c>
      <c r="D280" s="2" t="s">
        <v>467</v>
      </c>
      <c r="E280" s="2" t="s">
        <v>404</v>
      </c>
      <c r="F280" s="2" t="s">
        <v>472</v>
      </c>
      <c r="G280" s="2" t="s">
        <v>39</v>
      </c>
      <c r="H280" s="2" t="s">
        <v>501</v>
      </c>
      <c r="I280" s="4" t="s">
        <v>48</v>
      </c>
      <c r="J280" s="3"/>
      <c r="K280" s="3"/>
      <c r="L280" s="3"/>
      <c r="M280" s="3"/>
      <c r="N280" s="3"/>
      <c r="O280" s="3"/>
      <c r="P280" s="3"/>
      <c r="Q280" s="3"/>
      <c r="R280" s="3"/>
      <c r="S280" s="3"/>
      <c r="T280" s="3">
        <v>47054.173927430398</v>
      </c>
      <c r="U280" s="3">
        <v>42848.984429968303</v>
      </c>
      <c r="V280" s="3">
        <v>216861.54853938101</v>
      </c>
      <c r="W280" s="3">
        <v>2817502.3880990199</v>
      </c>
      <c r="X280" s="3">
        <v>2714325.1499111699</v>
      </c>
      <c r="Y280" s="3">
        <v>3909364.20153165</v>
      </c>
      <c r="Z280" s="3">
        <v>5962674.0748640699</v>
      </c>
      <c r="AA280" s="3">
        <v>7797345.3712183703</v>
      </c>
      <c r="AB280" s="3">
        <v>8703072.0293611102</v>
      </c>
      <c r="AC280" s="3">
        <v>14238873.0580594</v>
      </c>
      <c r="AD280" s="3">
        <v>14311628.616824299</v>
      </c>
      <c r="AE280" s="3">
        <v>21610302.584701002</v>
      </c>
      <c r="AF280" s="3">
        <v>32347555.656964999</v>
      </c>
      <c r="AG280" s="3">
        <v>94987946.047526494</v>
      </c>
      <c r="AH280" s="4" t="s">
        <v>475</v>
      </c>
    </row>
    <row r="281" spans="1:34" x14ac:dyDescent="0.25">
      <c r="A281" s="10" t="s">
        <v>45</v>
      </c>
      <c r="B281" s="2" t="s">
        <v>470</v>
      </c>
      <c r="C281" s="2" t="s">
        <v>140</v>
      </c>
      <c r="D281" s="2" t="s">
        <v>467</v>
      </c>
      <c r="E281" s="2" t="s">
        <v>46</v>
      </c>
      <c r="F281" s="2" t="s">
        <v>38</v>
      </c>
      <c r="G281" s="2" t="s">
        <v>39</v>
      </c>
      <c r="H281" s="2" t="s">
        <v>52</v>
      </c>
      <c r="I281" s="4" t="s">
        <v>48</v>
      </c>
      <c r="J281" s="3">
        <v>310532.73708472197</v>
      </c>
      <c r="K281" s="3">
        <v>232784.80272712</v>
      </c>
      <c r="L281" s="3">
        <v>412522.04650289298</v>
      </c>
      <c r="M281" s="3">
        <v>2671382.0373210199</v>
      </c>
      <c r="N281" s="3">
        <v>3434156.4247640502</v>
      </c>
      <c r="O281" s="3">
        <v>4437564</v>
      </c>
      <c r="P281" s="3">
        <v>4097136.5759284198</v>
      </c>
      <c r="Q281" s="3">
        <v>4316529.3215770004</v>
      </c>
      <c r="R281" s="3">
        <v>4334972.77652389</v>
      </c>
      <c r="S281" s="3">
        <v>4626560.2077908097</v>
      </c>
      <c r="T281" s="3">
        <v>6564774.4571121698</v>
      </c>
      <c r="U281" s="3">
        <v>5915839.67447362</v>
      </c>
      <c r="V281" s="3">
        <v>6704369.6007591896</v>
      </c>
      <c r="W281" s="3">
        <v>6527375.4468602296</v>
      </c>
      <c r="X281" s="3">
        <v>6693528.6908708401</v>
      </c>
      <c r="Y281" s="3">
        <v>1881970.0668386</v>
      </c>
      <c r="Z281" s="3">
        <v>1293439.23051941</v>
      </c>
      <c r="AA281" s="3">
        <v>1491211.0567226701</v>
      </c>
      <c r="AB281" s="3">
        <v>542923.74667921697</v>
      </c>
      <c r="AC281" s="3">
        <v>935941.64025139599</v>
      </c>
      <c r="AD281" s="3">
        <v>1460917.37846929</v>
      </c>
      <c r="AE281" s="3">
        <v>902414.53560852504</v>
      </c>
      <c r="AF281" s="3">
        <v>1385533.90622532</v>
      </c>
      <c r="AG281" s="3">
        <v>713766.094544605</v>
      </c>
      <c r="AH281" s="4" t="s">
        <v>476</v>
      </c>
    </row>
    <row r="282" spans="1:34" x14ac:dyDescent="0.25">
      <c r="A282" s="10" t="s">
        <v>34</v>
      </c>
      <c r="B282" s="2" t="s">
        <v>470</v>
      </c>
      <c r="C282" s="2" t="s">
        <v>140</v>
      </c>
      <c r="D282" s="2" t="s">
        <v>467</v>
      </c>
      <c r="E282" s="2" t="s">
        <v>46</v>
      </c>
      <c r="F282" s="2" t="s">
        <v>38</v>
      </c>
      <c r="G282" s="2" t="s">
        <v>39</v>
      </c>
      <c r="H282" s="2" t="s">
        <v>54</v>
      </c>
      <c r="I282" s="4" t="s">
        <v>48</v>
      </c>
      <c r="J282" s="3">
        <v>79683467.262915298</v>
      </c>
      <c r="K282" s="3">
        <v>44338215.197272897</v>
      </c>
      <c r="L282" s="3">
        <v>67018477.953497097</v>
      </c>
      <c r="M282" s="3">
        <v>72259617.962678999</v>
      </c>
      <c r="N282" s="3">
        <v>60506843.575235903</v>
      </c>
      <c r="O282" s="3">
        <v>73414436</v>
      </c>
      <c r="P282" s="3">
        <v>67657863.424071595</v>
      </c>
      <c r="Q282" s="3">
        <v>71152470.678423002</v>
      </c>
      <c r="R282" s="3">
        <v>64477027.223476097</v>
      </c>
      <c r="S282" s="3">
        <v>67647439.792209193</v>
      </c>
      <c r="T282" s="3">
        <v>60451225.542887799</v>
      </c>
      <c r="U282" s="3">
        <v>49749861.057375103</v>
      </c>
      <c r="V282" s="3">
        <v>61186767.5072845</v>
      </c>
      <c r="W282" s="3">
        <v>56783730.928616397</v>
      </c>
      <c r="X282" s="3">
        <v>53935155.566292502</v>
      </c>
      <c r="Y282" s="3">
        <v>16316403.535403499</v>
      </c>
      <c r="Z282" s="3">
        <v>11358170.182990899</v>
      </c>
      <c r="AA282" s="3">
        <v>13189178.559565</v>
      </c>
      <c r="AB282" s="3">
        <v>4725741.53333099</v>
      </c>
      <c r="AC282" s="3">
        <v>8339791.2269240096</v>
      </c>
      <c r="AD282" s="3">
        <v>12973640.371573299</v>
      </c>
      <c r="AE282" s="3">
        <v>8041737.9819415696</v>
      </c>
      <c r="AF282" s="3">
        <v>12018887.070437999</v>
      </c>
      <c r="AG282" s="3">
        <v>6300409.9676861102</v>
      </c>
      <c r="AH282" s="4" t="s">
        <v>477</v>
      </c>
    </row>
    <row r="283" spans="1:34" x14ac:dyDescent="0.25">
      <c r="A283" s="10" t="s">
        <v>34</v>
      </c>
      <c r="B283" s="2" t="s">
        <v>470</v>
      </c>
      <c r="C283" s="2" t="s">
        <v>140</v>
      </c>
      <c r="D283" s="2" t="s">
        <v>467</v>
      </c>
      <c r="E283" s="2" t="s">
        <v>46</v>
      </c>
      <c r="F283" s="2" t="s">
        <v>468</v>
      </c>
      <c r="G283" s="2" t="s">
        <v>39</v>
      </c>
      <c r="H283" s="2" t="s">
        <v>50</v>
      </c>
      <c r="I283" s="4" t="s">
        <v>48</v>
      </c>
      <c r="J283" s="3">
        <v>7244830.8154116003</v>
      </c>
      <c r="K283" s="3">
        <v>7609861.2769080903</v>
      </c>
      <c r="L283" s="3">
        <v>7988892.5547783896</v>
      </c>
      <c r="M283" s="3">
        <v>8382984.6773174098</v>
      </c>
      <c r="N283" s="3">
        <v>8793299.4191297702</v>
      </c>
      <c r="O283" s="3">
        <v>9221111.5720252804</v>
      </c>
      <c r="P283" s="3">
        <v>9667821.6618161909</v>
      </c>
      <c r="Q283" s="3">
        <v>9345177.8058980405</v>
      </c>
      <c r="R283" s="3">
        <v>9299814.3405481707</v>
      </c>
      <c r="S283" s="3">
        <v>8449108.6431318093</v>
      </c>
      <c r="T283" s="3">
        <v>55365438.692471802</v>
      </c>
      <c r="U283" s="3">
        <v>55754101.881458201</v>
      </c>
      <c r="V283" s="3">
        <v>59611786.358713098</v>
      </c>
      <c r="W283" s="3">
        <v>62385191.953057602</v>
      </c>
      <c r="X283" s="3">
        <v>60417976.590448402</v>
      </c>
      <c r="Y283" s="3">
        <v>59832247.189731702</v>
      </c>
      <c r="Z283" s="3">
        <v>61320717.502571002</v>
      </c>
      <c r="AA283" s="3">
        <v>63025446.679767303</v>
      </c>
      <c r="AB283" s="3">
        <v>64743842.232445903</v>
      </c>
      <c r="AC283" s="3">
        <v>66475998.791487902</v>
      </c>
      <c r="AD283" s="3">
        <v>67743174.538973793</v>
      </c>
      <c r="AE283" s="3">
        <v>69437592.216150194</v>
      </c>
      <c r="AF283" s="3">
        <v>71170868.758868694</v>
      </c>
      <c r="AG283" s="3">
        <v>72905645.367502794</v>
      </c>
      <c r="AH283" s="4" t="s">
        <v>503</v>
      </c>
    </row>
    <row r="284" spans="1:34" x14ac:dyDescent="0.25">
      <c r="A284" s="10" t="s">
        <v>34</v>
      </c>
      <c r="B284" s="2" t="s">
        <v>470</v>
      </c>
      <c r="C284" s="2" t="s">
        <v>140</v>
      </c>
      <c r="D284" s="2" t="s">
        <v>467</v>
      </c>
      <c r="E284" s="2" t="s">
        <v>46</v>
      </c>
      <c r="F284" s="2" t="s">
        <v>468</v>
      </c>
      <c r="G284" s="2" t="s">
        <v>39</v>
      </c>
      <c r="H284" s="2" t="s">
        <v>124</v>
      </c>
      <c r="I284" s="4" t="s">
        <v>48</v>
      </c>
      <c r="J284" s="3">
        <v>51743380.761182703</v>
      </c>
      <c r="K284" s="3">
        <v>54466483.956089698</v>
      </c>
      <c r="L284" s="3">
        <v>57291474.518797301</v>
      </c>
      <c r="M284" s="3">
        <v>60226871.000853501</v>
      </c>
      <c r="N284" s="3">
        <v>63282115.480204701</v>
      </c>
      <c r="O284" s="3">
        <v>66467689.668851703</v>
      </c>
      <c r="P284" s="3">
        <v>69795247.121009901</v>
      </c>
      <c r="Q284" s="3">
        <v>66527861.8307437</v>
      </c>
      <c r="R284" s="3">
        <v>65287122.998286203</v>
      </c>
      <c r="S284" s="3">
        <v>56687317.6015637</v>
      </c>
      <c r="T284" s="3"/>
      <c r="U284" s="3"/>
      <c r="V284" s="3"/>
      <c r="W284" s="3"/>
      <c r="X284" s="3"/>
      <c r="Y284" s="3"/>
      <c r="Z284" s="3"/>
      <c r="AA284" s="3"/>
      <c r="AB284" s="3"/>
      <c r="AC284" s="3"/>
      <c r="AD284" s="3"/>
      <c r="AE284" s="3"/>
      <c r="AF284" s="3"/>
      <c r="AG284" s="3"/>
      <c r="AH284" s="4" t="s">
        <v>504</v>
      </c>
    </row>
    <row r="285" spans="1:34" x14ac:dyDescent="0.25">
      <c r="A285" s="10" t="s">
        <v>34</v>
      </c>
      <c r="B285" s="2" t="s">
        <v>470</v>
      </c>
      <c r="C285" s="2" t="s">
        <v>140</v>
      </c>
      <c r="D285" s="2" t="s">
        <v>467</v>
      </c>
      <c r="E285" s="2" t="s">
        <v>46</v>
      </c>
      <c r="F285" s="2" t="s">
        <v>469</v>
      </c>
      <c r="G285" s="2" t="s">
        <v>39</v>
      </c>
      <c r="H285" s="2" t="s">
        <v>50</v>
      </c>
      <c r="I285" s="4" t="s">
        <v>48</v>
      </c>
      <c r="J285" s="3">
        <v>1216609.71698353</v>
      </c>
      <c r="K285" s="3">
        <v>1289268.02376476</v>
      </c>
      <c r="L285" s="3">
        <v>1365659.6196158601</v>
      </c>
      <c r="M285" s="3">
        <v>1446188.18827953</v>
      </c>
      <c r="N285" s="3">
        <v>1531309.9325472601</v>
      </c>
      <c r="O285" s="3">
        <v>1621540.8373349099</v>
      </c>
      <c r="P285" s="3">
        <v>1717464.9831463699</v>
      </c>
      <c r="Q285" s="3">
        <v>1663846.9517876101</v>
      </c>
      <c r="R285" s="3">
        <v>1718310.74079299</v>
      </c>
      <c r="S285" s="3">
        <v>1571715.4677988901</v>
      </c>
      <c r="T285" s="3">
        <v>126129735.68293101</v>
      </c>
      <c r="U285" s="3">
        <v>121984691.48738</v>
      </c>
      <c r="V285" s="3">
        <v>125620957.145355</v>
      </c>
      <c r="W285" s="3">
        <v>173093441.65503699</v>
      </c>
      <c r="X285" s="3">
        <v>184745497.26284099</v>
      </c>
      <c r="Y285" s="3">
        <v>183189497.74716401</v>
      </c>
      <c r="Z285" s="3">
        <v>189248891.26167601</v>
      </c>
      <c r="AA285" s="3">
        <v>196149322.50714201</v>
      </c>
      <c r="AB285" s="3">
        <v>203077869.55557299</v>
      </c>
      <c r="AC285" s="3">
        <v>210036773.431153</v>
      </c>
      <c r="AD285" s="3">
        <v>217877449.37401101</v>
      </c>
      <c r="AE285" s="3">
        <v>227651981.89851201</v>
      </c>
      <c r="AF285" s="3">
        <v>237490045.21595299</v>
      </c>
      <c r="AG285" s="3">
        <v>247350614.198771</v>
      </c>
      <c r="AH285" s="4" t="s">
        <v>505</v>
      </c>
    </row>
    <row r="286" spans="1:34" x14ac:dyDescent="0.25">
      <c r="A286" s="10" t="s">
        <v>34</v>
      </c>
      <c r="B286" s="2" t="s">
        <v>470</v>
      </c>
      <c r="C286" s="2" t="s">
        <v>140</v>
      </c>
      <c r="D286" s="2" t="s">
        <v>467</v>
      </c>
      <c r="E286" s="2" t="s">
        <v>46</v>
      </c>
      <c r="F286" s="2" t="s">
        <v>469</v>
      </c>
      <c r="G286" s="2" t="s">
        <v>39</v>
      </c>
      <c r="H286" s="2" t="s">
        <v>124</v>
      </c>
      <c r="I286" s="4" t="s">
        <v>48</v>
      </c>
      <c r="J286" s="3">
        <v>62680948.785340801</v>
      </c>
      <c r="K286" s="3">
        <v>65958001.410731301</v>
      </c>
      <c r="L286" s="3">
        <v>69364032.2628126</v>
      </c>
      <c r="M286" s="3">
        <v>72908727.349943206</v>
      </c>
      <c r="N286" s="3">
        <v>76602691.193697795</v>
      </c>
      <c r="O286" s="3">
        <v>80457546.210968599</v>
      </c>
      <c r="P286" s="3">
        <v>84486044.629478499</v>
      </c>
      <c r="Q286" s="3">
        <v>81864061.233224705</v>
      </c>
      <c r="R286" s="3">
        <v>79724034.289420396</v>
      </c>
      <c r="S286" s="3">
        <v>69024039.543062195</v>
      </c>
      <c r="T286" s="3">
        <v>35013215.200899199</v>
      </c>
      <c r="U286" s="3">
        <v>34658818.377578601</v>
      </c>
      <c r="V286" s="3">
        <v>21710911.3889932</v>
      </c>
      <c r="W286" s="3"/>
      <c r="X286" s="3"/>
      <c r="Y286" s="3"/>
      <c r="Z286" s="3"/>
      <c r="AA286" s="3"/>
      <c r="AB286" s="3"/>
      <c r="AC286" s="3"/>
      <c r="AD286" s="3"/>
      <c r="AE286" s="3"/>
      <c r="AF286" s="3"/>
      <c r="AG286" s="3"/>
      <c r="AH286" s="4" t="s">
        <v>506</v>
      </c>
    </row>
  </sheetData>
  <sortState xmlns:xlrd2="http://schemas.microsoft.com/office/spreadsheetml/2017/richdata2" ref="A5:AH280">
    <sortCondition ref="G5:G280" customList="Fuel combustion,Fuel consumption"/>
  </sortState>
  <phoneticPr fontId="2" type="noConversion"/>
  <conditionalFormatting sqref="AH5:AH286">
    <cfRule type="duplicateValues" dxfId="2" priority="21"/>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65CC6-5594-44F8-ABFA-CA1D92DE45AE}">
  <sheetPr>
    <tabColor rgb="FFFFFFCC"/>
  </sheetPr>
  <dimension ref="A1:AH286"/>
  <sheetViews>
    <sheetView zoomScaleNormal="100" workbookViewId="0"/>
  </sheetViews>
  <sheetFormatPr defaultRowHeight="15" x14ac:dyDescent="0.25"/>
  <cols>
    <col min="1" max="1" width="19.140625" customWidth="1"/>
    <col min="2" max="2" width="8.28515625" customWidth="1"/>
    <col min="3" max="3" width="16.42578125" customWidth="1"/>
    <col min="4" max="4" width="31.140625" customWidth="1"/>
    <col min="5" max="5" width="21.140625" customWidth="1"/>
    <col min="6" max="6" width="11.42578125" customWidth="1"/>
    <col min="7" max="7" width="17.85546875" bestFit="1" customWidth="1"/>
    <col min="8" max="8" width="20.7109375" customWidth="1"/>
    <col min="9" max="9" width="10.140625" customWidth="1"/>
    <col min="10" max="33" width="11" customWidth="1"/>
    <col min="34" max="34" width="19.42578125" customWidth="1"/>
  </cols>
  <sheetData>
    <row r="1" spans="1:34" x14ac:dyDescent="0.25">
      <c r="A1" s="82" t="str">
        <f>'Included Fuel Quantity'!A1</f>
        <v>2025 Edition: 2000 to 2023 - Last updated on 11/4/2025</v>
      </c>
    </row>
    <row r="2" spans="1:34" x14ac:dyDescent="0.25">
      <c r="A2" s="82" t="s">
        <v>521</v>
      </c>
      <c r="I2" s="80"/>
      <c r="J2" s="81"/>
      <c r="K2" s="81"/>
      <c r="L2" s="81"/>
      <c r="M2" s="81"/>
      <c r="N2" s="81"/>
      <c r="O2" s="81"/>
      <c r="P2" s="81"/>
      <c r="Q2" s="81"/>
      <c r="R2" s="81"/>
      <c r="S2" s="81"/>
      <c r="T2" s="81"/>
      <c r="U2" s="81"/>
      <c r="V2" s="81"/>
      <c r="W2" s="81"/>
      <c r="X2" s="81"/>
      <c r="Y2" s="81"/>
      <c r="Z2" s="81"/>
      <c r="AA2" s="81"/>
      <c r="AB2" s="81"/>
      <c r="AC2" s="81"/>
      <c r="AD2" s="81"/>
      <c r="AE2" s="81"/>
      <c r="AF2" s="81"/>
      <c r="AG2" s="81"/>
    </row>
    <row r="3" spans="1:34" x14ac:dyDescent="0.25">
      <c r="A3" s="82"/>
      <c r="I3" s="80" t="s">
        <v>478</v>
      </c>
      <c r="J3" s="81">
        <f>SUBTOTAL(9,J5:J286)</f>
        <v>5654117985980216</v>
      </c>
      <c r="K3" s="81">
        <f>SUBTOTAL(9,K5:K286)</f>
        <v>5703199699317535</v>
      </c>
      <c r="L3" s="81">
        <f>SUBTOTAL(9,L5:L286)</f>
        <v>5547387406936824</v>
      </c>
      <c r="M3" s="81">
        <f>SUBTOTAL(9,M5:M286)</f>
        <v>5466902996696887</v>
      </c>
      <c r="N3" s="81">
        <f>SUBTOTAL(9,N5:N286)</f>
        <v>5661059960166047</v>
      </c>
      <c r="O3" s="81">
        <f>SUBTOTAL(9,O5:O286)</f>
        <v>5514242366428724</v>
      </c>
      <c r="P3" s="81">
        <f>SUBTOTAL(9,P5:P286)</f>
        <v>5598646289624389</v>
      </c>
      <c r="Q3" s="81">
        <f>SUBTOTAL(9,Q5:Q286)</f>
        <v>5622670443040339</v>
      </c>
      <c r="R3" s="81">
        <f>SUBTOTAL(9,R5:R286)</f>
        <v>5503824129955199</v>
      </c>
      <c r="S3" s="81">
        <f>SUBTOTAL(9,S5:S286)</f>
        <v>5371200205997101</v>
      </c>
      <c r="T3" s="81">
        <f>SUBTOTAL(9,T5:T286)</f>
        <v>5447277080990321</v>
      </c>
      <c r="U3" s="81">
        <f>SUBTOTAL(9,U5:U286)</f>
        <v>5195642104280115</v>
      </c>
      <c r="V3" s="81">
        <f>SUBTOTAL(9,V5:V286)</f>
        <v>5382821815554492</v>
      </c>
      <c r="W3" s="81">
        <f>SUBTOTAL(9,W5:W286)</f>
        <v>5431181579596572</v>
      </c>
      <c r="X3" s="81">
        <f>SUBTOTAL(9,X5:X286)</f>
        <v>5405254338416258</v>
      </c>
      <c r="Y3" s="81">
        <f>SUBTOTAL(9,Y5:Y286)</f>
        <v>5393260444434589</v>
      </c>
      <c r="Z3" s="81">
        <f>SUBTOTAL(9,Z5:Z286)</f>
        <v>5303300560144222</v>
      </c>
      <c r="AA3" s="81">
        <f>SUBTOTAL(9,AA5:AA286)</f>
        <v>5235170299032443</v>
      </c>
      <c r="AB3" s="81">
        <f>SUBTOTAL(9,AB5:AB286)</f>
        <v>5225593756800513</v>
      </c>
      <c r="AC3" s="81">
        <f>SUBTOTAL(9,AC5:AC286)</f>
        <v>5260492401570015</v>
      </c>
      <c r="AD3" s="81">
        <f>SUBTOTAL(9,AD5:AD286)</f>
        <v>4786178285384696</v>
      </c>
      <c r="AE3" s="81">
        <f>SUBTOTAL(9,AE5:AE286)</f>
        <v>5009049066095330</v>
      </c>
      <c r="AF3" s="81">
        <f>SUBTOTAL(9,AF5:AF286)</f>
        <v>4959358683762340</v>
      </c>
      <c r="AG3" s="81">
        <f>SUBTOTAL(9,AG5:AG286)</f>
        <v>4953125141749858</v>
      </c>
    </row>
    <row r="4" spans="1:34" s="23" customFormat="1" ht="28.5" x14ac:dyDescent="0.25">
      <c r="A4" s="67" t="s">
        <v>2</v>
      </c>
      <c r="B4" s="68" t="s">
        <v>3</v>
      </c>
      <c r="C4" s="69" t="s">
        <v>4</v>
      </c>
      <c r="D4" s="69" t="s">
        <v>5</v>
      </c>
      <c r="E4" s="69" t="s">
        <v>6</v>
      </c>
      <c r="F4" s="69" t="s">
        <v>7</v>
      </c>
      <c r="G4" s="69" t="s">
        <v>8</v>
      </c>
      <c r="H4" s="69" t="s">
        <v>9</v>
      </c>
      <c r="I4" s="70" t="s">
        <v>10</v>
      </c>
      <c r="J4" s="71" t="s">
        <v>11</v>
      </c>
      <c r="K4" s="71" t="s">
        <v>12</v>
      </c>
      <c r="L4" s="71" t="s">
        <v>13</v>
      </c>
      <c r="M4" s="71" t="s">
        <v>14</v>
      </c>
      <c r="N4" s="71" t="s">
        <v>15</v>
      </c>
      <c r="O4" s="71" t="s">
        <v>16</v>
      </c>
      <c r="P4" s="71" t="s">
        <v>17</v>
      </c>
      <c r="Q4" s="71" t="s">
        <v>18</v>
      </c>
      <c r="R4" s="71" t="s">
        <v>19</v>
      </c>
      <c r="S4" s="71" t="s">
        <v>20</v>
      </c>
      <c r="T4" s="71" t="s">
        <v>21</v>
      </c>
      <c r="U4" s="71" t="s">
        <v>22</v>
      </c>
      <c r="V4" s="71" t="s">
        <v>23</v>
      </c>
      <c r="W4" s="71" t="s">
        <v>24</v>
      </c>
      <c r="X4" s="71" t="s">
        <v>25</v>
      </c>
      <c r="Y4" s="71" t="s">
        <v>26</v>
      </c>
      <c r="Z4" s="71" t="s">
        <v>27</v>
      </c>
      <c r="AA4" s="71" t="s">
        <v>28</v>
      </c>
      <c r="AB4" s="71" t="s">
        <v>29</v>
      </c>
      <c r="AC4" s="71" t="s">
        <v>30</v>
      </c>
      <c r="AD4" s="71" t="s">
        <v>31</v>
      </c>
      <c r="AE4" s="71" t="s">
        <v>32</v>
      </c>
      <c r="AF4" s="71" t="s">
        <v>495</v>
      </c>
      <c r="AG4" s="72" t="s">
        <v>515</v>
      </c>
      <c r="AH4" s="73" t="s">
        <v>33</v>
      </c>
    </row>
    <row r="5" spans="1:34" x14ac:dyDescent="0.25">
      <c r="A5" s="62" t="s">
        <v>34</v>
      </c>
      <c r="B5" s="63" t="s">
        <v>35</v>
      </c>
      <c r="C5" s="63" t="s">
        <v>499</v>
      </c>
      <c r="D5" s="63" t="s">
        <v>36</v>
      </c>
      <c r="E5" s="63" t="s">
        <v>37</v>
      </c>
      <c r="F5" s="63" t="s">
        <v>38</v>
      </c>
      <c r="G5" s="63" t="s">
        <v>39</v>
      </c>
      <c r="H5" s="63" t="s">
        <v>40</v>
      </c>
      <c r="I5" s="64" t="s">
        <v>479</v>
      </c>
      <c r="J5" s="65">
        <v>14270153817449.186</v>
      </c>
      <c r="K5" s="65">
        <v>12253236926473.42</v>
      </c>
      <c r="L5" s="65">
        <v>13310857463603.188</v>
      </c>
      <c r="M5" s="65">
        <v>16590932970524.529</v>
      </c>
      <c r="N5" s="65">
        <v>16006194834088.039</v>
      </c>
      <c r="O5" s="65">
        <v>11900642541050.639</v>
      </c>
      <c r="P5" s="65">
        <v>11904935385310.598</v>
      </c>
      <c r="Q5" s="65">
        <v>12181217663525.338</v>
      </c>
      <c r="R5" s="65">
        <v>11559919400000</v>
      </c>
      <c r="S5" s="65">
        <v>10587276346000</v>
      </c>
      <c r="T5" s="65">
        <v>9204182836000</v>
      </c>
      <c r="U5" s="65">
        <v>9053535743000</v>
      </c>
      <c r="V5" s="65">
        <v>9238932487152.457</v>
      </c>
      <c r="W5" s="65">
        <v>9560544711733.6484</v>
      </c>
      <c r="X5" s="65">
        <v>9550033110963.6133</v>
      </c>
      <c r="Y5" s="65">
        <v>9862352766365.6504</v>
      </c>
      <c r="Z5" s="65">
        <v>10159693328311.947</v>
      </c>
      <c r="AA5" s="65">
        <v>9094284341524.3711</v>
      </c>
      <c r="AB5" s="65">
        <v>9491532149937.3379</v>
      </c>
      <c r="AC5" s="65">
        <v>9108910737943.7129</v>
      </c>
      <c r="AD5" s="65">
        <v>8931637975082.1563</v>
      </c>
      <c r="AE5" s="65">
        <v>10102644468131.123</v>
      </c>
      <c r="AF5" s="66">
        <v>8515823005689.8896</v>
      </c>
      <c r="AG5" s="66">
        <v>7474203668040.2354</v>
      </c>
      <c r="AH5" s="64" t="s">
        <v>42</v>
      </c>
    </row>
    <row r="6" spans="1:34" x14ac:dyDescent="0.25">
      <c r="A6" s="26" t="s">
        <v>34</v>
      </c>
      <c r="B6" s="27" t="s">
        <v>35</v>
      </c>
      <c r="C6" s="27" t="s">
        <v>499</v>
      </c>
      <c r="D6" s="27" t="s">
        <v>36</v>
      </c>
      <c r="E6" s="27" t="s">
        <v>43</v>
      </c>
      <c r="F6" s="27" t="s">
        <v>38</v>
      </c>
      <c r="G6" s="27" t="s">
        <v>39</v>
      </c>
      <c r="H6" s="27" t="s">
        <v>40</v>
      </c>
      <c r="I6" s="28" t="s">
        <v>479</v>
      </c>
      <c r="J6" s="50">
        <v>1584158900000</v>
      </c>
      <c r="K6" s="50">
        <v>1395370391798.1829</v>
      </c>
      <c r="L6" s="50">
        <v>1368587146159.3262</v>
      </c>
      <c r="M6" s="50">
        <v>1288215939951.1431</v>
      </c>
      <c r="N6" s="50">
        <v>1316670305696.7612</v>
      </c>
      <c r="O6" s="50">
        <v>1211385088803.5999</v>
      </c>
      <c r="P6" s="50">
        <v>1260520256114.9351</v>
      </c>
      <c r="Q6" s="50">
        <v>1495500592072.8657</v>
      </c>
      <c r="R6" s="50">
        <v>1444467400000</v>
      </c>
      <c r="S6" s="50">
        <v>1376978800000</v>
      </c>
      <c r="T6" s="50">
        <v>1259871400000</v>
      </c>
      <c r="U6" s="50">
        <v>1382940800000</v>
      </c>
      <c r="V6" s="50">
        <v>1424388532102.8914</v>
      </c>
      <c r="W6" s="50">
        <v>1464323292463.804</v>
      </c>
      <c r="X6" s="50">
        <v>1491426333515.2937</v>
      </c>
      <c r="Y6" s="50">
        <v>1608749306385.6743</v>
      </c>
      <c r="Z6" s="50">
        <v>1519314780349.8462</v>
      </c>
      <c r="AA6" s="50">
        <v>1505542392303.7598</v>
      </c>
      <c r="AB6" s="50">
        <v>1511047689291.1799</v>
      </c>
      <c r="AC6" s="50">
        <v>1465989596866.2483</v>
      </c>
      <c r="AD6" s="50">
        <v>1649112552606.3584</v>
      </c>
      <c r="AE6" s="50">
        <v>1709425816823.3599</v>
      </c>
      <c r="AF6" s="51">
        <v>1902497139151.7043</v>
      </c>
      <c r="AG6" s="51">
        <v>1839498758060.8108</v>
      </c>
      <c r="AH6" s="28" t="s">
        <v>44</v>
      </c>
    </row>
    <row r="7" spans="1:34" x14ac:dyDescent="0.25">
      <c r="A7" s="29" t="s">
        <v>45</v>
      </c>
      <c r="B7" s="30" t="s">
        <v>35</v>
      </c>
      <c r="C7" s="30" t="s">
        <v>499</v>
      </c>
      <c r="D7" s="30" t="s">
        <v>36</v>
      </c>
      <c r="E7" s="30" t="s">
        <v>46</v>
      </c>
      <c r="F7" s="30" t="s">
        <v>38</v>
      </c>
      <c r="G7" s="30" t="s">
        <v>39</v>
      </c>
      <c r="H7" s="30" t="s">
        <v>47</v>
      </c>
      <c r="I7" s="31" t="s">
        <v>479</v>
      </c>
      <c r="J7" s="51">
        <v>25014178342.601696</v>
      </c>
      <c r="K7" s="51">
        <v>31930457590.575211</v>
      </c>
      <c r="L7" s="51">
        <v>45296810915.059013</v>
      </c>
      <c r="M7" s="51">
        <v>8230109463.5870714</v>
      </c>
      <c r="N7" s="51">
        <v>14592378557.480345</v>
      </c>
      <c r="O7" s="51">
        <v>24303243513.162872</v>
      </c>
      <c r="P7" s="51">
        <v>204211778207.52295</v>
      </c>
      <c r="Q7" s="51">
        <v>140689794801.69385</v>
      </c>
      <c r="R7" s="51">
        <v>123963867511.32541</v>
      </c>
      <c r="S7" s="51">
        <v>49790864192.131516</v>
      </c>
      <c r="T7" s="51">
        <v>40990607500.791595</v>
      </c>
      <c r="U7" s="51">
        <v>108293696555.42648</v>
      </c>
      <c r="V7" s="51">
        <v>161970507994.92474</v>
      </c>
      <c r="W7" s="51">
        <v>472296448052.40009</v>
      </c>
      <c r="X7" s="51">
        <v>611299522536.92053</v>
      </c>
      <c r="Y7" s="51">
        <v>1193729228617.4351</v>
      </c>
      <c r="Z7" s="51">
        <v>1342885337680.2314</v>
      </c>
      <c r="AA7" s="51">
        <v>1200279658810.8433</v>
      </c>
      <c r="AB7" s="51">
        <v>1508618314586.5776</v>
      </c>
      <c r="AC7" s="51">
        <v>1591002277859.3872</v>
      </c>
      <c r="AD7" s="51">
        <v>1930204549117.0256</v>
      </c>
      <c r="AE7" s="51">
        <v>2290456906117.9004</v>
      </c>
      <c r="AF7" s="51">
        <v>2306106472462.0117</v>
      </c>
      <c r="AG7" s="51">
        <v>2065964761330.5259</v>
      </c>
      <c r="AH7" s="31" t="s">
        <v>49</v>
      </c>
    </row>
    <row r="8" spans="1:34" x14ac:dyDescent="0.25">
      <c r="A8" s="26" t="s">
        <v>34</v>
      </c>
      <c r="B8" s="27" t="s">
        <v>35</v>
      </c>
      <c r="C8" s="27" t="s">
        <v>499</v>
      </c>
      <c r="D8" s="27" t="s">
        <v>36</v>
      </c>
      <c r="E8" s="27" t="s">
        <v>46</v>
      </c>
      <c r="F8" s="27" t="s">
        <v>38</v>
      </c>
      <c r="G8" s="27" t="s">
        <v>39</v>
      </c>
      <c r="H8" s="27" t="s">
        <v>50</v>
      </c>
      <c r="I8" s="28" t="s">
        <v>479</v>
      </c>
      <c r="J8" s="50">
        <v>52970843042568.609</v>
      </c>
      <c r="K8" s="50">
        <v>54861986216666.727</v>
      </c>
      <c r="L8" s="50">
        <v>48490343113024.977</v>
      </c>
      <c r="M8" s="50">
        <v>38115013262007.164</v>
      </c>
      <c r="N8" s="50">
        <v>46862002517234.289</v>
      </c>
      <c r="O8" s="50">
        <v>43964160110861.109</v>
      </c>
      <c r="P8" s="50">
        <v>48857601579935.828</v>
      </c>
      <c r="Q8" s="50">
        <v>37453456400030.047</v>
      </c>
      <c r="R8" s="50">
        <v>46877350233029.414</v>
      </c>
      <c r="S8" s="50">
        <v>27967537502846.039</v>
      </c>
      <c r="T8" s="50">
        <v>30527866556883.078</v>
      </c>
      <c r="U8" s="50">
        <v>35057030096307.262</v>
      </c>
      <c r="V8" s="50">
        <v>31864473192260.711</v>
      </c>
      <c r="W8" s="50">
        <v>30548156971150.359</v>
      </c>
      <c r="X8" s="50">
        <v>35734542907336.063</v>
      </c>
      <c r="Y8" s="50">
        <v>36397694659415.438</v>
      </c>
      <c r="Z8" s="50">
        <v>31330572724588.484</v>
      </c>
      <c r="AA8" s="50">
        <v>26613104908511.301</v>
      </c>
      <c r="AB8" s="50">
        <v>31324926326470.137</v>
      </c>
      <c r="AC8" s="50">
        <v>26351665296278.305</v>
      </c>
      <c r="AD8" s="50">
        <v>23718152549367.184</v>
      </c>
      <c r="AE8" s="50">
        <v>24722571514493.527</v>
      </c>
      <c r="AF8" s="51">
        <v>21267081923662.242</v>
      </c>
      <c r="AG8" s="51">
        <v>14025623116672.703</v>
      </c>
      <c r="AH8" s="28" t="s">
        <v>51</v>
      </c>
    </row>
    <row r="9" spans="1:34" x14ac:dyDescent="0.25">
      <c r="A9" s="29" t="s">
        <v>45</v>
      </c>
      <c r="B9" s="30" t="s">
        <v>35</v>
      </c>
      <c r="C9" s="30" t="s">
        <v>499</v>
      </c>
      <c r="D9" s="30" t="s">
        <v>36</v>
      </c>
      <c r="E9" s="30" t="s">
        <v>46</v>
      </c>
      <c r="F9" s="30" t="s">
        <v>38</v>
      </c>
      <c r="G9" s="30" t="s">
        <v>39</v>
      </c>
      <c r="H9" s="30" t="s">
        <v>52</v>
      </c>
      <c r="I9" s="31" t="s">
        <v>479</v>
      </c>
      <c r="J9" s="51">
        <v>11330434848.870655</v>
      </c>
      <c r="K9" s="51">
        <v>18756341306.306229</v>
      </c>
      <c r="L9" s="51">
        <v>23447079932.466499</v>
      </c>
      <c r="M9" s="51">
        <v>140481518131.89783</v>
      </c>
      <c r="N9" s="51">
        <v>268568960215.84195</v>
      </c>
      <c r="O9" s="51">
        <v>284656176000</v>
      </c>
      <c r="P9" s="51">
        <v>309980942656.49731</v>
      </c>
      <c r="Q9" s="51">
        <v>176343226310.26831</v>
      </c>
      <c r="R9" s="51">
        <v>100728962554.42534</v>
      </c>
      <c r="S9" s="51">
        <v>103268941229.38107</v>
      </c>
      <c r="T9" s="51">
        <v>588238899617.44836</v>
      </c>
      <c r="U9" s="51">
        <v>548516969966.19061</v>
      </c>
      <c r="V9" s="51">
        <v>745822510984.01941</v>
      </c>
      <c r="W9" s="51">
        <v>511307237038.10248</v>
      </c>
      <c r="X9" s="51">
        <v>548680802547.44098</v>
      </c>
      <c r="Y9" s="51">
        <v>33431797149.780411</v>
      </c>
      <c r="Z9" s="51">
        <v>15991855508.103741</v>
      </c>
      <c r="AA9" s="51">
        <v>18410113241.416061</v>
      </c>
      <c r="AB9" s="51">
        <v>7323670555.5746441</v>
      </c>
      <c r="AC9" s="51">
        <v>10942879927.494604</v>
      </c>
      <c r="AD9" s="51">
        <v>16600454222.328543</v>
      </c>
      <c r="AE9" s="51">
        <v>9978256050.658474</v>
      </c>
      <c r="AF9" s="51">
        <v>19474114933.62986</v>
      </c>
      <c r="AG9" s="51">
        <v>14690902371.013294</v>
      </c>
      <c r="AH9" s="31" t="s">
        <v>53</v>
      </c>
    </row>
    <row r="10" spans="1:34" x14ac:dyDescent="0.25">
      <c r="A10" s="32" t="s">
        <v>34</v>
      </c>
      <c r="B10" s="33" t="s">
        <v>35</v>
      </c>
      <c r="C10" s="33" t="s">
        <v>499</v>
      </c>
      <c r="D10" s="33" t="s">
        <v>36</v>
      </c>
      <c r="E10" s="33" t="s">
        <v>46</v>
      </c>
      <c r="F10" s="33" t="s">
        <v>38</v>
      </c>
      <c r="G10" s="33" t="s">
        <v>39</v>
      </c>
      <c r="H10" s="33" t="s">
        <v>54</v>
      </c>
      <c r="I10" s="34" t="s">
        <v>479</v>
      </c>
      <c r="J10" s="52">
        <v>4326514233855.8472</v>
      </c>
      <c r="K10" s="52">
        <v>5316213777817.9971</v>
      </c>
      <c r="L10" s="52">
        <v>5668483512005.2588</v>
      </c>
      <c r="M10" s="52">
        <v>5654700121827.5332</v>
      </c>
      <c r="N10" s="52">
        <v>7041593809202.6162</v>
      </c>
      <c r="O10" s="52">
        <v>7007904500000</v>
      </c>
      <c r="P10" s="52">
        <v>7617343835332.5918</v>
      </c>
      <c r="Q10" s="52">
        <v>4325584484657.3389</v>
      </c>
      <c r="R10" s="52">
        <v>2229480710484.4863</v>
      </c>
      <c r="S10" s="52">
        <v>2246950980313.4209</v>
      </c>
      <c r="T10" s="52">
        <v>8060644494616.8926</v>
      </c>
      <c r="U10" s="52">
        <v>6864300251785.0908</v>
      </c>
      <c r="V10" s="52">
        <v>10128981460257.98</v>
      </c>
      <c r="W10" s="52">
        <v>6619085596052.0107</v>
      </c>
      <c r="X10" s="52">
        <v>6579112286129.7402</v>
      </c>
      <c r="Y10" s="52">
        <v>431322561879.56561</v>
      </c>
      <c r="Z10" s="52">
        <v>208973841605.71747</v>
      </c>
      <c r="AA10" s="52">
        <v>242306921313.29138</v>
      </c>
      <c r="AB10" s="52">
        <v>94861645628.68428</v>
      </c>
      <c r="AC10" s="52">
        <v>145100453630.68494</v>
      </c>
      <c r="AD10" s="52">
        <v>219374880977.54285</v>
      </c>
      <c r="AE10" s="52">
        <v>132321132028.71895</v>
      </c>
      <c r="AF10" s="53">
        <v>251382795912.58865</v>
      </c>
      <c r="AG10" s="53">
        <v>192971021282.62631</v>
      </c>
      <c r="AH10" s="34" t="s">
        <v>55</v>
      </c>
    </row>
    <row r="11" spans="1:34" x14ac:dyDescent="0.25">
      <c r="A11" s="26" t="s">
        <v>34</v>
      </c>
      <c r="B11" s="27" t="s">
        <v>35</v>
      </c>
      <c r="C11" s="27" t="s">
        <v>499</v>
      </c>
      <c r="D11" s="27" t="s">
        <v>36</v>
      </c>
      <c r="E11" s="27" t="s">
        <v>46</v>
      </c>
      <c r="F11" s="27" t="s">
        <v>38</v>
      </c>
      <c r="G11" s="27" t="s">
        <v>39</v>
      </c>
      <c r="H11" s="27" t="s">
        <v>56</v>
      </c>
      <c r="I11" s="34" t="s">
        <v>479</v>
      </c>
      <c r="J11" s="50">
        <v>86989401496.259354</v>
      </c>
      <c r="K11" s="50">
        <v>65058856819.468025</v>
      </c>
      <c r="L11" s="50">
        <v>38550724637.68116</v>
      </c>
      <c r="M11" s="50">
        <v>47371727748.691093</v>
      </c>
      <c r="N11" s="50">
        <v>65741755170.48629</v>
      </c>
      <c r="O11" s="50">
        <v>63556818181.818176</v>
      </c>
      <c r="P11" s="50">
        <v>99520140105.078812</v>
      </c>
      <c r="Q11" s="50">
        <v>47304479878.511765</v>
      </c>
      <c r="R11" s="50">
        <v>25819218241.042347</v>
      </c>
      <c r="S11" s="50">
        <v>45783964365.256119</v>
      </c>
      <c r="T11" s="50">
        <v>48123772102.161102</v>
      </c>
      <c r="U11" s="50">
        <v>22070393374.741199</v>
      </c>
      <c r="V11" s="50">
        <v>14240663900.414936</v>
      </c>
      <c r="W11" s="50">
        <v>5010989010.9890108</v>
      </c>
      <c r="X11" s="50">
        <v>4191549295.7746472</v>
      </c>
      <c r="Y11" s="50">
        <v>3566037735.8490562</v>
      </c>
      <c r="Z11" s="50">
        <v>13868613138.686131</v>
      </c>
      <c r="AA11" s="50">
        <v>2869565217.3913045</v>
      </c>
      <c r="AB11" s="50">
        <v>1733333333.3333335</v>
      </c>
      <c r="AC11" s="50">
        <v>2615384615.3846154</v>
      </c>
      <c r="AD11" s="50">
        <v>11302325581.39535</v>
      </c>
      <c r="AE11" s="50">
        <v>4497487437.1859303</v>
      </c>
      <c r="AF11" s="54">
        <v>3148241206.0301509</v>
      </c>
      <c r="AG11" s="55">
        <v>13042713567.839197</v>
      </c>
      <c r="AH11" s="28" t="s">
        <v>57</v>
      </c>
    </row>
    <row r="12" spans="1:34" x14ac:dyDescent="0.25">
      <c r="A12" s="26" t="s">
        <v>34</v>
      </c>
      <c r="B12" s="27" t="s">
        <v>35</v>
      </c>
      <c r="C12" s="27" t="s">
        <v>499</v>
      </c>
      <c r="D12" s="27" t="s">
        <v>36</v>
      </c>
      <c r="E12" s="27" t="s">
        <v>46</v>
      </c>
      <c r="F12" s="27" t="s">
        <v>38</v>
      </c>
      <c r="G12" s="27" t="s">
        <v>39</v>
      </c>
      <c r="H12" s="27" t="s">
        <v>40</v>
      </c>
      <c r="I12" s="28" t="s">
        <v>479</v>
      </c>
      <c r="J12" s="50">
        <v>31365361953.183834</v>
      </c>
      <c r="K12" s="50">
        <v>30510060444.728508</v>
      </c>
      <c r="L12" s="50">
        <v>30097387870.004723</v>
      </c>
      <c r="M12" s="50">
        <v>29270348656.705288</v>
      </c>
      <c r="N12" s="50">
        <v>31474373661.353294</v>
      </c>
      <c r="O12" s="50">
        <v>29564256130.394852</v>
      </c>
      <c r="P12" s="50">
        <v>29901670322.801922</v>
      </c>
      <c r="Q12" s="50">
        <v>29782444912.166882</v>
      </c>
      <c r="R12" s="50">
        <v>30377300000</v>
      </c>
      <c r="S12" s="50">
        <v>30940100000</v>
      </c>
      <c r="T12" s="50">
        <v>27167200000</v>
      </c>
      <c r="U12" s="50">
        <v>27790300000</v>
      </c>
      <c r="V12" s="50">
        <v>67945421772.788849</v>
      </c>
      <c r="W12" s="50">
        <v>121020968173.43054</v>
      </c>
      <c r="X12" s="50">
        <v>119751118874.27158</v>
      </c>
      <c r="Y12" s="50">
        <v>122163603173.59702</v>
      </c>
      <c r="Z12" s="50">
        <v>158933501140.75299</v>
      </c>
      <c r="AA12" s="50">
        <v>153108105782.4649</v>
      </c>
      <c r="AB12" s="50">
        <v>166673229543.25351</v>
      </c>
      <c r="AC12" s="50">
        <v>169560026085.02643</v>
      </c>
      <c r="AD12" s="50">
        <v>405270906080.31909</v>
      </c>
      <c r="AE12" s="50">
        <v>711842576052.51746</v>
      </c>
      <c r="AF12" s="51">
        <v>489118865133.33453</v>
      </c>
      <c r="AG12" s="51">
        <v>367901422537.26581</v>
      </c>
      <c r="AH12" s="28" t="s">
        <v>58</v>
      </c>
    </row>
    <row r="13" spans="1:34" x14ac:dyDescent="0.25">
      <c r="A13" s="29" t="s">
        <v>45</v>
      </c>
      <c r="B13" s="30" t="s">
        <v>35</v>
      </c>
      <c r="C13" s="30" t="s">
        <v>499</v>
      </c>
      <c r="D13" s="30" t="s">
        <v>36</v>
      </c>
      <c r="E13" s="30" t="s">
        <v>46</v>
      </c>
      <c r="F13" s="30" t="s">
        <v>38</v>
      </c>
      <c r="G13" s="30" t="s">
        <v>39</v>
      </c>
      <c r="H13" s="30" t="s">
        <v>501</v>
      </c>
      <c r="I13" s="31" t="s">
        <v>479</v>
      </c>
      <c r="J13" s="51"/>
      <c r="K13" s="51"/>
      <c r="L13" s="51"/>
      <c r="M13" s="51"/>
      <c r="N13" s="51"/>
      <c r="O13" s="51"/>
      <c r="P13" s="51"/>
      <c r="Q13" s="51"/>
      <c r="R13" s="51"/>
      <c r="S13" s="51"/>
      <c r="T13" s="51">
        <v>16129383807.321369</v>
      </c>
      <c r="U13" s="51">
        <v>16794667853.585537</v>
      </c>
      <c r="V13" s="51">
        <v>77057597091.732758</v>
      </c>
      <c r="W13" s="51">
        <v>994050036582.77808</v>
      </c>
      <c r="X13" s="51">
        <v>1113373567210.8577</v>
      </c>
      <c r="Y13" s="51">
        <v>1680926801397.3647</v>
      </c>
      <c r="Z13" s="51">
        <v>2266073482293.5122</v>
      </c>
      <c r="AA13" s="51">
        <v>2557088602203.4858</v>
      </c>
      <c r="AB13" s="51">
        <v>3382740312894.5088</v>
      </c>
      <c r="AC13" s="51">
        <v>5009614089253.1328</v>
      </c>
      <c r="AD13" s="51">
        <v>4600174751628.7285</v>
      </c>
      <c r="AE13" s="51">
        <v>8010851698221.333</v>
      </c>
      <c r="AF13" s="51">
        <v>12192197187231.07</v>
      </c>
      <c r="AG13" s="51">
        <v>15491932045013.537</v>
      </c>
      <c r="AH13" s="31" t="s">
        <v>59</v>
      </c>
    </row>
    <row r="14" spans="1:34" x14ac:dyDescent="0.25">
      <c r="A14" s="29" t="s">
        <v>45</v>
      </c>
      <c r="B14" s="30" t="s">
        <v>60</v>
      </c>
      <c r="C14" s="30" t="s">
        <v>61</v>
      </c>
      <c r="D14" s="30" t="s">
        <v>62</v>
      </c>
      <c r="E14" s="30" t="s">
        <v>63</v>
      </c>
      <c r="F14" s="30" t="s">
        <v>38</v>
      </c>
      <c r="G14" s="30" t="s">
        <v>39</v>
      </c>
      <c r="H14" s="30" t="s">
        <v>47</v>
      </c>
      <c r="I14" s="31" t="s">
        <v>479</v>
      </c>
      <c r="J14" s="51">
        <v>433038.97186199692</v>
      </c>
      <c r="K14" s="51">
        <v>465928.33104015305</v>
      </c>
      <c r="L14" s="51">
        <v>91555.768431962337</v>
      </c>
      <c r="M14" s="51">
        <v>134758.48684808108</v>
      </c>
      <c r="N14" s="51">
        <v>467122.06265136803</v>
      </c>
      <c r="O14" s="51">
        <v>1489191.5722513136</v>
      </c>
      <c r="P14" s="51">
        <v>13534129.865528272</v>
      </c>
      <c r="Q14" s="51">
        <v>8458297.6004130561</v>
      </c>
      <c r="R14" s="51">
        <v>10197556.788054291</v>
      </c>
      <c r="S14" s="51">
        <v>6602272.0941121913</v>
      </c>
      <c r="T14" s="51">
        <v>2059720.2540478285</v>
      </c>
      <c r="U14" s="51">
        <v>3897117.9418333401</v>
      </c>
      <c r="V14" s="51">
        <v>8973824.400056893</v>
      </c>
      <c r="W14" s="51">
        <v>41526592.228683509</v>
      </c>
      <c r="X14" s="51">
        <v>24352738.92841962</v>
      </c>
      <c r="Y14" s="51">
        <v>23070837.191684514</v>
      </c>
      <c r="Z14" s="51">
        <v>36273511.60902907</v>
      </c>
      <c r="AA14" s="51">
        <v>28546294.213556383</v>
      </c>
      <c r="AB14" s="51">
        <v>15971832.272823058</v>
      </c>
      <c r="AC14" s="51">
        <v>50194888.509141333</v>
      </c>
      <c r="AD14" s="51">
        <v>31962032.883973528</v>
      </c>
      <c r="AE14" s="51">
        <v>14910869.344142938</v>
      </c>
      <c r="AF14" s="51">
        <v>4121843.8172937492</v>
      </c>
      <c r="AG14" s="51">
        <v>24602902.74198091</v>
      </c>
      <c r="AH14" s="31" t="s">
        <v>64</v>
      </c>
    </row>
    <row r="15" spans="1:34" x14ac:dyDescent="0.25">
      <c r="A15" s="29" t="s">
        <v>45</v>
      </c>
      <c r="B15" s="30" t="s">
        <v>60</v>
      </c>
      <c r="C15" s="30" t="s">
        <v>61</v>
      </c>
      <c r="D15" s="30" t="s">
        <v>62</v>
      </c>
      <c r="E15" s="30" t="s">
        <v>63</v>
      </c>
      <c r="F15" s="30" t="s">
        <v>38</v>
      </c>
      <c r="G15" s="30" t="s">
        <v>39</v>
      </c>
      <c r="H15" s="30" t="s">
        <v>65</v>
      </c>
      <c r="I15" s="31" t="s">
        <v>479</v>
      </c>
      <c r="J15" s="51"/>
      <c r="K15" s="51"/>
      <c r="L15" s="51"/>
      <c r="M15" s="51"/>
      <c r="N15" s="51"/>
      <c r="O15" s="51"/>
      <c r="P15" s="51"/>
      <c r="Q15" s="51"/>
      <c r="R15" s="51"/>
      <c r="S15" s="51"/>
      <c r="T15" s="51"/>
      <c r="U15" s="51"/>
      <c r="V15" s="51">
        <v>127718979927.94081</v>
      </c>
      <c r="W15" s="51">
        <v>94545962767.57579</v>
      </c>
      <c r="X15" s="51">
        <v>66010535322.228676</v>
      </c>
      <c r="Y15" s="51">
        <v>73996777654.710724</v>
      </c>
      <c r="Z15" s="51">
        <v>65627523199.127129</v>
      </c>
      <c r="AA15" s="51">
        <v>8492093915.7687168</v>
      </c>
      <c r="AB15" s="51"/>
      <c r="AC15" s="51"/>
      <c r="AD15" s="51"/>
      <c r="AE15" s="51"/>
      <c r="AF15" s="51"/>
      <c r="AG15" s="51"/>
      <c r="AH15" s="31" t="s">
        <v>66</v>
      </c>
    </row>
    <row r="16" spans="1:34" x14ac:dyDescent="0.25">
      <c r="A16" s="29" t="s">
        <v>34</v>
      </c>
      <c r="B16" s="30" t="s">
        <v>60</v>
      </c>
      <c r="C16" s="30" t="s">
        <v>61</v>
      </c>
      <c r="D16" s="30" t="s">
        <v>62</v>
      </c>
      <c r="E16" s="30" t="s">
        <v>63</v>
      </c>
      <c r="F16" s="30" t="s">
        <v>38</v>
      </c>
      <c r="G16" s="30" t="s">
        <v>39</v>
      </c>
      <c r="H16" s="30" t="s">
        <v>67</v>
      </c>
      <c r="I16" s="31" t="s">
        <v>479</v>
      </c>
      <c r="J16" s="51"/>
      <c r="K16" s="51"/>
      <c r="L16" s="51"/>
      <c r="M16" s="51"/>
      <c r="N16" s="51"/>
      <c r="O16" s="51">
        <v>2589999.9999999986</v>
      </c>
      <c r="P16" s="51">
        <v>27159999.999999989</v>
      </c>
      <c r="Q16" s="51">
        <v>162809999999.99991</v>
      </c>
      <c r="R16" s="51"/>
      <c r="S16" s="51">
        <v>12999999.999999994</v>
      </c>
      <c r="T16" s="51">
        <v>10999999.999999994</v>
      </c>
      <c r="U16" s="51"/>
      <c r="V16" s="51"/>
      <c r="W16" s="51"/>
      <c r="X16" s="51"/>
      <c r="Y16" s="51"/>
      <c r="Z16" s="51"/>
      <c r="AA16" s="51"/>
      <c r="AB16" s="51"/>
      <c r="AC16" s="51"/>
      <c r="AD16" s="51"/>
      <c r="AE16" s="51"/>
      <c r="AF16" s="51"/>
      <c r="AG16" s="51"/>
      <c r="AH16" s="31" t="s">
        <v>68</v>
      </c>
    </row>
    <row r="17" spans="1:34" x14ac:dyDescent="0.25">
      <c r="A17" s="29" t="s">
        <v>45</v>
      </c>
      <c r="B17" s="30" t="s">
        <v>60</v>
      </c>
      <c r="C17" s="30" t="s">
        <v>61</v>
      </c>
      <c r="D17" s="30" t="s">
        <v>62</v>
      </c>
      <c r="E17" s="30" t="s">
        <v>63</v>
      </c>
      <c r="F17" s="30" t="s">
        <v>38</v>
      </c>
      <c r="G17" s="30" t="s">
        <v>39</v>
      </c>
      <c r="H17" s="30" t="s">
        <v>69</v>
      </c>
      <c r="I17" s="31" t="s">
        <v>479</v>
      </c>
      <c r="J17" s="51">
        <v>324553000000.00012</v>
      </c>
      <c r="K17" s="51">
        <v>154878000000.00031</v>
      </c>
      <c r="L17" s="51">
        <v>150496000000.00003</v>
      </c>
      <c r="M17" s="51">
        <v>150975000000.00006</v>
      </c>
      <c r="N17" s="51">
        <v>496696810000.00073</v>
      </c>
      <c r="O17" s="51">
        <v>725279700000.00305</v>
      </c>
      <c r="P17" s="51">
        <v>786834400000.00293</v>
      </c>
      <c r="Q17" s="51">
        <v>1051745999999.9971</v>
      </c>
      <c r="R17" s="51">
        <v>896619999999.99744</v>
      </c>
      <c r="S17" s="51">
        <v>521343836724.36688</v>
      </c>
      <c r="T17" s="51">
        <v>24786519096.319603</v>
      </c>
      <c r="U17" s="51">
        <v>659935185961.5658</v>
      </c>
      <c r="V17" s="51">
        <v>197577000000</v>
      </c>
      <c r="W17" s="51">
        <v>183244000000</v>
      </c>
      <c r="X17" s="51">
        <v>141552000000</v>
      </c>
      <c r="Y17" s="51">
        <v>57413000000.000008</v>
      </c>
      <c r="Z17" s="51">
        <v>108822000000</v>
      </c>
      <c r="AA17" s="51">
        <v>108424000000</v>
      </c>
      <c r="AB17" s="51">
        <v>117574000000</v>
      </c>
      <c r="AC17" s="51">
        <v>163618000000</v>
      </c>
      <c r="AD17" s="51">
        <v>179716000000</v>
      </c>
      <c r="AE17" s="51">
        <v>226062000000.00003</v>
      </c>
      <c r="AF17" s="51">
        <v>221013000000</v>
      </c>
      <c r="AG17" s="51">
        <v>268932000000.00003</v>
      </c>
      <c r="AH17" s="31" t="s">
        <v>70</v>
      </c>
    </row>
    <row r="18" spans="1:34" x14ac:dyDescent="0.25">
      <c r="A18" s="29" t="s">
        <v>34</v>
      </c>
      <c r="B18" s="30" t="s">
        <v>60</v>
      </c>
      <c r="C18" s="30" t="s">
        <v>61</v>
      </c>
      <c r="D18" s="30" t="s">
        <v>62</v>
      </c>
      <c r="E18" s="30" t="s">
        <v>63</v>
      </c>
      <c r="F18" s="30" t="s">
        <v>38</v>
      </c>
      <c r="G18" s="30" t="s">
        <v>39</v>
      </c>
      <c r="H18" s="30" t="s">
        <v>50</v>
      </c>
      <c r="I18" s="31" t="s">
        <v>479</v>
      </c>
      <c r="J18" s="51">
        <v>850566961.02813637</v>
      </c>
      <c r="K18" s="51">
        <v>742534071.65392053</v>
      </c>
      <c r="L18" s="51">
        <v>90908444.231150091</v>
      </c>
      <c r="M18" s="51">
        <v>578865241.50694752</v>
      </c>
      <c r="N18" s="51">
        <v>1391412877.9118314</v>
      </c>
      <c r="O18" s="51">
        <v>2498710808.414444</v>
      </c>
      <c r="P18" s="51">
        <v>3003395870.2111697</v>
      </c>
      <c r="Q18" s="51">
        <v>2088541702.470052</v>
      </c>
      <c r="R18" s="51">
        <v>3576802443.2186942</v>
      </c>
      <c r="S18" s="51">
        <v>3439765741.5269418</v>
      </c>
      <c r="T18" s="51">
        <v>1422824132.6222787</v>
      </c>
      <c r="U18" s="51">
        <v>1170163037.5148268</v>
      </c>
      <c r="V18" s="51">
        <v>1637492233.1265883</v>
      </c>
      <c r="W18" s="51">
        <v>2491308505.2503796</v>
      </c>
      <c r="X18" s="51">
        <v>1320422362.576616</v>
      </c>
      <c r="Y18" s="51">
        <v>652472613.08786511</v>
      </c>
      <c r="Z18" s="51">
        <v>784964265.40379882</v>
      </c>
      <c r="AA18" s="51">
        <v>587075180.89799631</v>
      </c>
      <c r="AB18" s="51">
        <v>307607065.44924933</v>
      </c>
      <c r="AC18" s="51">
        <v>771130074.97459221</v>
      </c>
      <c r="AD18" s="51">
        <v>364286267.88872808</v>
      </c>
      <c r="AE18" s="51">
        <v>149281284.96494618</v>
      </c>
      <c r="AF18" s="51">
        <v>35257455.32432285</v>
      </c>
      <c r="AG18" s="51">
        <v>154923210.45154855</v>
      </c>
      <c r="AH18" s="31" t="s">
        <v>71</v>
      </c>
    </row>
    <row r="19" spans="1:34" x14ac:dyDescent="0.25">
      <c r="A19" s="29" t="s">
        <v>34</v>
      </c>
      <c r="B19" s="30" t="s">
        <v>60</v>
      </c>
      <c r="C19" s="30" t="s">
        <v>61</v>
      </c>
      <c r="D19" s="30" t="s">
        <v>62</v>
      </c>
      <c r="E19" s="30" t="s">
        <v>63</v>
      </c>
      <c r="F19" s="30" t="s">
        <v>38</v>
      </c>
      <c r="G19" s="30" t="s">
        <v>39</v>
      </c>
      <c r="H19" s="30" t="s">
        <v>72</v>
      </c>
      <c r="I19" s="31" t="s">
        <v>479</v>
      </c>
      <c r="J19" s="51">
        <v>952000000.00000334</v>
      </c>
      <c r="K19" s="51"/>
      <c r="L19" s="51"/>
      <c r="M19" s="51"/>
      <c r="N19" s="51">
        <v>192399999.99999928</v>
      </c>
      <c r="O19" s="51">
        <v>854950000.00000095</v>
      </c>
      <c r="P19" s="51"/>
      <c r="Q19" s="51"/>
      <c r="R19" s="51"/>
      <c r="S19" s="51"/>
      <c r="T19" s="51"/>
      <c r="U19" s="51"/>
      <c r="V19" s="51"/>
      <c r="W19" s="51"/>
      <c r="X19" s="51"/>
      <c r="Y19" s="51"/>
      <c r="Z19" s="51"/>
      <c r="AA19" s="51"/>
      <c r="AB19" s="51"/>
      <c r="AC19" s="51"/>
      <c r="AD19" s="51"/>
      <c r="AE19" s="51"/>
      <c r="AF19" s="51"/>
      <c r="AG19" s="51"/>
      <c r="AH19" s="31" t="s">
        <v>73</v>
      </c>
    </row>
    <row r="20" spans="1:34" x14ac:dyDescent="0.25">
      <c r="A20" s="29" t="s">
        <v>34</v>
      </c>
      <c r="B20" s="30" t="s">
        <v>60</v>
      </c>
      <c r="C20" s="30" t="s">
        <v>61</v>
      </c>
      <c r="D20" s="30" t="s">
        <v>62</v>
      </c>
      <c r="E20" s="30" t="s">
        <v>63</v>
      </c>
      <c r="F20" s="30" t="s">
        <v>38</v>
      </c>
      <c r="G20" s="30" t="s">
        <v>39</v>
      </c>
      <c r="H20" s="30" t="s">
        <v>56</v>
      </c>
      <c r="I20" s="31" t="s">
        <v>479</v>
      </c>
      <c r="J20" s="51"/>
      <c r="K20" s="51"/>
      <c r="L20" s="51"/>
      <c r="M20" s="51"/>
      <c r="N20" s="51"/>
      <c r="O20" s="51">
        <v>31540000.000825942</v>
      </c>
      <c r="P20" s="51"/>
      <c r="Q20" s="51"/>
      <c r="R20" s="51"/>
      <c r="S20" s="51"/>
      <c r="T20" s="51"/>
      <c r="U20" s="51"/>
      <c r="V20" s="51"/>
      <c r="W20" s="51"/>
      <c r="X20" s="51"/>
      <c r="Y20" s="51"/>
      <c r="Z20" s="51"/>
      <c r="AA20" s="51"/>
      <c r="AB20" s="51"/>
      <c r="AC20" s="51"/>
      <c r="AD20" s="51"/>
      <c r="AE20" s="51"/>
      <c r="AF20" s="51"/>
      <c r="AG20" s="51"/>
      <c r="AH20" s="31" t="s">
        <v>74</v>
      </c>
    </row>
    <row r="21" spans="1:34" x14ac:dyDescent="0.25">
      <c r="A21" s="29" t="s">
        <v>45</v>
      </c>
      <c r="B21" s="30" t="s">
        <v>60</v>
      </c>
      <c r="C21" s="30" t="s">
        <v>61</v>
      </c>
      <c r="D21" s="30" t="s">
        <v>62</v>
      </c>
      <c r="E21" s="30" t="s">
        <v>63</v>
      </c>
      <c r="F21" s="30" t="s">
        <v>38</v>
      </c>
      <c r="G21" s="30" t="s">
        <v>39</v>
      </c>
      <c r="H21" s="30" t="s">
        <v>75</v>
      </c>
      <c r="I21" s="31" t="s">
        <v>479</v>
      </c>
      <c r="J21" s="51">
        <v>84301000000.000092</v>
      </c>
      <c r="K21" s="51"/>
      <c r="L21" s="51"/>
      <c r="M21" s="51"/>
      <c r="N21" s="51"/>
      <c r="O21" s="51">
        <v>211844890000.00031</v>
      </c>
      <c r="P21" s="51">
        <v>393089809999.99957</v>
      </c>
      <c r="Q21" s="51">
        <v>247294000000.00003</v>
      </c>
      <c r="R21" s="51">
        <v>211432000000.00015</v>
      </c>
      <c r="S21" s="51">
        <v>66263130377.972069</v>
      </c>
      <c r="T21" s="51">
        <v>117605839056.97015</v>
      </c>
      <c r="U21" s="51">
        <v>278218973687.82684</v>
      </c>
      <c r="V21" s="51"/>
      <c r="W21" s="51"/>
      <c r="X21" s="51"/>
      <c r="Y21" s="51"/>
      <c r="Z21" s="51">
        <v>1176000000</v>
      </c>
      <c r="AA21" s="51">
        <v>808000000</v>
      </c>
      <c r="AB21" s="51"/>
      <c r="AC21" s="51">
        <v>1628000000</v>
      </c>
      <c r="AD21" s="51">
        <v>1177000000</v>
      </c>
      <c r="AE21" s="51">
        <v>1970000000</v>
      </c>
      <c r="AF21" s="51">
        <v>5078000000</v>
      </c>
      <c r="AG21" s="51">
        <v>3471000000</v>
      </c>
      <c r="AH21" s="31" t="s">
        <v>76</v>
      </c>
    </row>
    <row r="22" spans="1:34" x14ac:dyDescent="0.25">
      <c r="A22" s="29" t="s">
        <v>34</v>
      </c>
      <c r="B22" s="30" t="s">
        <v>60</v>
      </c>
      <c r="C22" s="30" t="s">
        <v>61</v>
      </c>
      <c r="D22" s="30" t="s">
        <v>62</v>
      </c>
      <c r="E22" s="30" t="s">
        <v>63</v>
      </c>
      <c r="F22" s="30" t="s">
        <v>38</v>
      </c>
      <c r="G22" s="30" t="s">
        <v>39</v>
      </c>
      <c r="H22" s="30" t="s">
        <v>40</v>
      </c>
      <c r="I22" s="31" t="s">
        <v>479</v>
      </c>
      <c r="J22" s="51">
        <v>20535187000967.691</v>
      </c>
      <c r="K22" s="51">
        <v>19864589000419.117</v>
      </c>
      <c r="L22" s="51">
        <v>19913391999644.457</v>
      </c>
      <c r="M22" s="51">
        <v>4877143000214.6787</v>
      </c>
      <c r="N22" s="51">
        <v>11761979380214.107</v>
      </c>
      <c r="O22" s="51">
        <v>7564717250057.7773</v>
      </c>
      <c r="P22" s="51">
        <v>7868293360068.6338</v>
      </c>
      <c r="Q22" s="51">
        <v>9060314999863.4102</v>
      </c>
      <c r="R22" s="51">
        <v>7023469000287.167</v>
      </c>
      <c r="S22" s="51">
        <v>17303895677006.582</v>
      </c>
      <c r="T22" s="51">
        <v>17329310424959.477</v>
      </c>
      <c r="U22" s="51">
        <v>8479501394454.5283</v>
      </c>
      <c r="V22" s="51">
        <v>8988896802971.8359</v>
      </c>
      <c r="W22" s="51">
        <v>8178872149099.874</v>
      </c>
      <c r="X22" s="51">
        <v>7183244325605.1289</v>
      </c>
      <c r="Y22" s="51">
        <v>7690716305695.4775</v>
      </c>
      <c r="Z22" s="51">
        <v>7953902565071.4873</v>
      </c>
      <c r="AA22" s="51">
        <v>8624795416882.9551</v>
      </c>
      <c r="AB22" s="51">
        <v>8613630390656.5947</v>
      </c>
      <c r="AC22" s="51">
        <v>8166801210948.7461</v>
      </c>
      <c r="AD22" s="51">
        <v>7656275951107.4512</v>
      </c>
      <c r="AE22" s="51">
        <v>7616672739398.5391</v>
      </c>
      <c r="AF22" s="51">
        <v>8096287098801.377</v>
      </c>
      <c r="AG22" s="51">
        <v>7605024738507.1963</v>
      </c>
      <c r="AH22" s="31" t="s">
        <v>77</v>
      </c>
    </row>
    <row r="23" spans="1:34" x14ac:dyDescent="0.25">
      <c r="A23" s="29" t="s">
        <v>34</v>
      </c>
      <c r="B23" s="30" t="s">
        <v>60</v>
      </c>
      <c r="C23" s="30" t="s">
        <v>61</v>
      </c>
      <c r="D23" s="30" t="s">
        <v>62</v>
      </c>
      <c r="E23" s="30" t="s">
        <v>63</v>
      </c>
      <c r="F23" s="30" t="s">
        <v>38</v>
      </c>
      <c r="G23" s="30" t="s">
        <v>39</v>
      </c>
      <c r="H23" s="30" t="s">
        <v>78</v>
      </c>
      <c r="I23" s="31" t="s">
        <v>479</v>
      </c>
      <c r="J23" s="51">
        <v>172999999.99999988</v>
      </c>
      <c r="K23" s="51">
        <v>30999999.999600001</v>
      </c>
      <c r="L23" s="51">
        <v>49999999.999551713</v>
      </c>
      <c r="M23" s="51"/>
      <c r="N23" s="51"/>
      <c r="O23" s="51"/>
      <c r="P23" s="51"/>
      <c r="Q23" s="51"/>
      <c r="R23" s="51"/>
      <c r="S23" s="51">
        <v>1787207.0400987531</v>
      </c>
      <c r="T23" s="51"/>
      <c r="U23" s="51"/>
      <c r="V23" s="51"/>
      <c r="W23" s="51"/>
      <c r="X23" s="51"/>
      <c r="Y23" s="51">
        <v>23219641.186327543</v>
      </c>
      <c r="Z23" s="51">
        <v>4000000</v>
      </c>
      <c r="AA23" s="51">
        <v>1000000.0000000001</v>
      </c>
      <c r="AB23" s="51">
        <v>1000000.0000000001</v>
      </c>
      <c r="AC23" s="51">
        <v>12775377.76040731</v>
      </c>
      <c r="AD23" s="51"/>
      <c r="AE23" s="51"/>
      <c r="AF23" s="51"/>
      <c r="AG23" s="51"/>
      <c r="AH23" s="31" t="s">
        <v>79</v>
      </c>
    </row>
    <row r="24" spans="1:34" x14ac:dyDescent="0.25">
      <c r="A24" s="29" t="s">
        <v>45</v>
      </c>
      <c r="B24" s="30" t="s">
        <v>60</v>
      </c>
      <c r="C24" s="30" t="s">
        <v>61</v>
      </c>
      <c r="D24" s="30" t="s">
        <v>62</v>
      </c>
      <c r="E24" s="30" t="s">
        <v>63</v>
      </c>
      <c r="F24" s="30" t="s">
        <v>38</v>
      </c>
      <c r="G24" s="30" t="s">
        <v>39</v>
      </c>
      <c r="H24" s="30" t="s">
        <v>501</v>
      </c>
      <c r="I24" s="31" t="s">
        <v>479</v>
      </c>
      <c r="J24" s="51"/>
      <c r="K24" s="51"/>
      <c r="L24" s="51"/>
      <c r="M24" s="51"/>
      <c r="N24" s="51"/>
      <c r="O24" s="51"/>
      <c r="P24" s="51"/>
      <c r="Q24" s="51"/>
      <c r="R24" s="51"/>
      <c r="S24" s="51"/>
      <c r="T24" s="51">
        <v>751748.45522277465</v>
      </c>
      <c r="U24" s="51">
        <v>560586.5498479394</v>
      </c>
      <c r="V24" s="51">
        <v>3959934.1868848922</v>
      </c>
      <c r="W24" s="51">
        <v>81068239.668989375</v>
      </c>
      <c r="X24" s="51">
        <v>41140119.235864334</v>
      </c>
      <c r="Y24" s="51">
        <v>30132641.992298651</v>
      </c>
      <c r="Z24" s="51">
        <v>56774790.61796879</v>
      </c>
      <c r="AA24" s="51">
        <v>56408422.048894681</v>
      </c>
      <c r="AB24" s="51">
        <v>33218109.118011475</v>
      </c>
      <c r="AC24" s="51">
        <v>146596582.97895619</v>
      </c>
      <c r="AD24" s="51">
        <v>70653921.650044248</v>
      </c>
      <c r="AE24" s="51">
        <v>48371595.748970799</v>
      </c>
      <c r="AF24" s="51">
        <v>20212732.954014514</v>
      </c>
      <c r="AG24" s="51">
        <v>171119659.25119534</v>
      </c>
      <c r="AH24" s="31" t="s">
        <v>80</v>
      </c>
    </row>
    <row r="25" spans="1:34" x14ac:dyDescent="0.25">
      <c r="A25" s="29" t="s">
        <v>34</v>
      </c>
      <c r="B25" s="30" t="s">
        <v>81</v>
      </c>
      <c r="C25" s="30" t="s">
        <v>61</v>
      </c>
      <c r="D25" s="30" t="s">
        <v>82</v>
      </c>
      <c r="E25" s="30" t="s">
        <v>83</v>
      </c>
      <c r="F25" s="30" t="s">
        <v>38</v>
      </c>
      <c r="G25" s="30" t="s">
        <v>39</v>
      </c>
      <c r="H25" s="30" t="s">
        <v>40</v>
      </c>
      <c r="I25" s="31" t="s">
        <v>479</v>
      </c>
      <c r="J25" s="51">
        <v>1789775988937.4021</v>
      </c>
      <c r="K25" s="51">
        <v>1740970618687.8838</v>
      </c>
      <c r="L25" s="51">
        <v>1717422621166.4128</v>
      </c>
      <c r="M25" s="51">
        <v>1670229959143.8171</v>
      </c>
      <c r="N25" s="51">
        <v>1795996434857.5215</v>
      </c>
      <c r="O25" s="51">
        <v>1687000960867.4377</v>
      </c>
      <c r="P25" s="51">
        <v>1706254550888.1194</v>
      </c>
      <c r="Q25" s="51">
        <v>1699451288820.0994</v>
      </c>
      <c r="R25" s="51">
        <v>1723936800000</v>
      </c>
      <c r="S25" s="51">
        <v>1654006345000</v>
      </c>
      <c r="T25" s="51">
        <v>1671181195000</v>
      </c>
      <c r="U25" s="51">
        <v>1665904218000</v>
      </c>
      <c r="V25" s="51">
        <v>1722038340368.2734</v>
      </c>
      <c r="W25" s="51">
        <v>1803257952985.6648</v>
      </c>
      <c r="X25" s="51">
        <v>1766407691220.29</v>
      </c>
      <c r="Y25" s="51">
        <v>1830258217854.0781</v>
      </c>
      <c r="Z25" s="51">
        <v>1964308484941.821</v>
      </c>
      <c r="AA25" s="51">
        <v>1922992449116.1929</v>
      </c>
      <c r="AB25" s="51">
        <v>2329730969485.9058</v>
      </c>
      <c r="AC25" s="51">
        <v>2811742190328.9619</v>
      </c>
      <c r="AD25" s="51">
        <v>3354370486144.8018</v>
      </c>
      <c r="AE25" s="51">
        <v>3437718191419.5347</v>
      </c>
      <c r="AF25" s="51">
        <v>3439032763961.3398</v>
      </c>
      <c r="AG25" s="51">
        <v>3316956053314.3477</v>
      </c>
      <c r="AH25" s="31" t="s">
        <v>84</v>
      </c>
    </row>
    <row r="26" spans="1:34" x14ac:dyDescent="0.25">
      <c r="A26" s="29" t="s">
        <v>34</v>
      </c>
      <c r="B26" s="30" t="s">
        <v>81</v>
      </c>
      <c r="C26" s="30" t="s">
        <v>61</v>
      </c>
      <c r="D26" s="30" t="s">
        <v>82</v>
      </c>
      <c r="E26" s="30" t="s">
        <v>85</v>
      </c>
      <c r="F26" s="30" t="s">
        <v>38</v>
      </c>
      <c r="G26" s="30" t="s">
        <v>39</v>
      </c>
      <c r="H26" s="30" t="s">
        <v>40</v>
      </c>
      <c r="I26" s="31" t="s">
        <v>479</v>
      </c>
      <c r="J26" s="51">
        <v>121717490288.50685</v>
      </c>
      <c r="K26" s="51">
        <v>118398378167.16277</v>
      </c>
      <c r="L26" s="51">
        <v>116796946939.26083</v>
      </c>
      <c r="M26" s="51">
        <v>113587510441.66068</v>
      </c>
      <c r="N26" s="51">
        <v>122140524830.56807</v>
      </c>
      <c r="O26" s="51">
        <v>114728057779.45085</v>
      </c>
      <c r="P26" s="51">
        <v>116037438769.50008</v>
      </c>
      <c r="Q26" s="51">
        <v>115574768586.29689</v>
      </c>
      <c r="R26" s="51">
        <v>118457600000</v>
      </c>
      <c r="S26" s="51">
        <v>115153641000.00002</v>
      </c>
      <c r="T26" s="51">
        <v>109765107000</v>
      </c>
      <c r="U26" s="51">
        <v>113704895000</v>
      </c>
      <c r="V26" s="51">
        <v>126800084954.75493</v>
      </c>
      <c r="W26" s="51">
        <v>159610283065.04437</v>
      </c>
      <c r="X26" s="51">
        <v>209649774312.23975</v>
      </c>
      <c r="Y26" s="51">
        <v>215851636625.62656</v>
      </c>
      <c r="Z26" s="51">
        <v>215563097363.68347</v>
      </c>
      <c r="AA26" s="51">
        <v>240196486633.10352</v>
      </c>
      <c r="AB26" s="51">
        <v>250876985180.36609</v>
      </c>
      <c r="AC26" s="51">
        <v>255253489338.28568</v>
      </c>
      <c r="AD26" s="51">
        <v>224443777665.10129</v>
      </c>
      <c r="AE26" s="51">
        <v>191946338866.18463</v>
      </c>
      <c r="AF26" s="51">
        <v>186679551926.73132</v>
      </c>
      <c r="AG26" s="51">
        <v>185545961484.86325</v>
      </c>
      <c r="AH26" s="31" t="s">
        <v>86</v>
      </c>
    </row>
    <row r="27" spans="1:34" x14ac:dyDescent="0.25">
      <c r="A27" s="29" t="s">
        <v>34</v>
      </c>
      <c r="B27" s="30" t="s">
        <v>81</v>
      </c>
      <c r="C27" s="30" t="s">
        <v>61</v>
      </c>
      <c r="D27" s="30" t="s">
        <v>82</v>
      </c>
      <c r="E27" s="30" t="s">
        <v>87</v>
      </c>
      <c r="F27" s="30" t="s">
        <v>38</v>
      </c>
      <c r="G27" s="30" t="s">
        <v>39</v>
      </c>
      <c r="H27" s="30" t="s">
        <v>40</v>
      </c>
      <c r="I27" s="31" t="s">
        <v>479</v>
      </c>
      <c r="J27" s="51">
        <v>250526534435.01968</v>
      </c>
      <c r="K27" s="51">
        <v>520768904836.06207</v>
      </c>
      <c r="L27" s="51">
        <v>481335638803.14996</v>
      </c>
      <c r="M27" s="51">
        <v>304971510000.75519</v>
      </c>
      <c r="N27" s="51">
        <v>297949771009.37677</v>
      </c>
      <c r="O27" s="51">
        <v>248330480510.50626</v>
      </c>
      <c r="P27" s="51">
        <v>257119566125.1138</v>
      </c>
      <c r="Q27" s="51">
        <v>182503509722.18774</v>
      </c>
      <c r="R27" s="51">
        <v>168993900000</v>
      </c>
      <c r="S27" s="51">
        <v>183378301000</v>
      </c>
      <c r="T27" s="51">
        <v>214598796000</v>
      </c>
      <c r="U27" s="51">
        <v>174299940000</v>
      </c>
      <c r="V27" s="51">
        <v>528818295760.80853</v>
      </c>
      <c r="W27" s="51">
        <v>452964894028.33923</v>
      </c>
      <c r="X27" s="51">
        <v>317676357078.07166</v>
      </c>
      <c r="Y27" s="51">
        <v>364900198118.05078</v>
      </c>
      <c r="Z27" s="51">
        <v>488050807756.1059</v>
      </c>
      <c r="AA27" s="51">
        <v>789729686879.3418</v>
      </c>
      <c r="AB27" s="51">
        <v>890682406989.37598</v>
      </c>
      <c r="AC27" s="51">
        <v>1262561904694.147</v>
      </c>
      <c r="AD27" s="51">
        <v>1151355688519.1973</v>
      </c>
      <c r="AE27" s="51">
        <v>1052573028222.0673</v>
      </c>
      <c r="AF27" s="51">
        <v>883709780147.91028</v>
      </c>
      <c r="AG27" s="51">
        <v>846749365857.40149</v>
      </c>
      <c r="AH27" s="31" t="s">
        <v>88</v>
      </c>
    </row>
    <row r="28" spans="1:34" x14ac:dyDescent="0.25">
      <c r="A28" s="29" t="s">
        <v>34</v>
      </c>
      <c r="B28" s="30" t="s">
        <v>81</v>
      </c>
      <c r="C28" s="30" t="s">
        <v>61</v>
      </c>
      <c r="D28" s="30" t="s">
        <v>82</v>
      </c>
      <c r="E28" s="30" t="s">
        <v>89</v>
      </c>
      <c r="F28" s="30" t="s">
        <v>38</v>
      </c>
      <c r="G28" s="30" t="s">
        <v>39</v>
      </c>
      <c r="H28" s="30" t="s">
        <v>40</v>
      </c>
      <c r="I28" s="31" t="s">
        <v>479</v>
      </c>
      <c r="J28" s="51">
        <v>362641520116.57239</v>
      </c>
      <c r="K28" s="51">
        <v>336822982464.55432</v>
      </c>
      <c r="L28" s="51">
        <v>342069421371.21106</v>
      </c>
      <c r="M28" s="51">
        <v>269699360577.40408</v>
      </c>
      <c r="N28" s="51">
        <v>282267594247.2666</v>
      </c>
      <c r="O28" s="51">
        <v>145123328275.79877</v>
      </c>
      <c r="P28" s="51">
        <v>217070189353.32773</v>
      </c>
      <c r="Q28" s="51">
        <v>290020983981.96368</v>
      </c>
      <c r="R28" s="51">
        <v>297462700000</v>
      </c>
      <c r="S28" s="51">
        <v>303091907000</v>
      </c>
      <c r="T28" s="51">
        <v>264940729000</v>
      </c>
      <c r="U28" s="51">
        <v>263017203000.00003</v>
      </c>
      <c r="V28" s="51">
        <v>227398104282.38376</v>
      </c>
      <c r="W28" s="51">
        <v>228496266989.44833</v>
      </c>
      <c r="X28" s="51">
        <v>174293280819.17072</v>
      </c>
      <c r="Y28" s="51">
        <v>172775451187.48834</v>
      </c>
      <c r="Z28" s="51">
        <v>188056597250.19635</v>
      </c>
      <c r="AA28" s="51">
        <v>365402162977.42938</v>
      </c>
      <c r="AB28" s="51">
        <v>268416933320.02097</v>
      </c>
      <c r="AC28" s="51">
        <v>220212355395.3815</v>
      </c>
      <c r="AD28" s="51">
        <v>181029811908.26691</v>
      </c>
      <c r="AE28" s="51">
        <v>185141546004.32526</v>
      </c>
      <c r="AF28" s="51">
        <v>183116493153.35162</v>
      </c>
      <c r="AG28" s="51">
        <v>210374058221.19827</v>
      </c>
      <c r="AH28" s="31" t="s">
        <v>90</v>
      </c>
    </row>
    <row r="29" spans="1:34" x14ac:dyDescent="0.25">
      <c r="A29" s="29" t="s">
        <v>34</v>
      </c>
      <c r="B29" s="30" t="s">
        <v>81</v>
      </c>
      <c r="C29" s="30" t="s">
        <v>61</v>
      </c>
      <c r="D29" s="30" t="s">
        <v>91</v>
      </c>
      <c r="E29" s="30" t="s">
        <v>92</v>
      </c>
      <c r="F29" s="30" t="s">
        <v>38</v>
      </c>
      <c r="G29" s="30" t="s">
        <v>39</v>
      </c>
      <c r="H29" s="30" t="s">
        <v>40</v>
      </c>
      <c r="I29" s="31" t="s">
        <v>479</v>
      </c>
      <c r="J29" s="51">
        <v>1424567763438.688</v>
      </c>
      <c r="K29" s="51">
        <v>1385721249925.3228</v>
      </c>
      <c r="L29" s="51">
        <v>1366978279648.6138</v>
      </c>
      <c r="M29" s="51">
        <v>1329415397252.2744</v>
      </c>
      <c r="N29" s="51">
        <v>1429518911954.9204</v>
      </c>
      <c r="O29" s="51">
        <v>1342764234516.6682</v>
      </c>
      <c r="P29" s="51">
        <v>1358089081784.4045</v>
      </c>
      <c r="Q29" s="51">
        <v>1352674042199.4338</v>
      </c>
      <c r="R29" s="51">
        <v>1308215700000</v>
      </c>
      <c r="S29" s="51">
        <v>1332396174000</v>
      </c>
      <c r="T29" s="51">
        <v>1378226133000</v>
      </c>
      <c r="U29" s="51">
        <v>1339093519000</v>
      </c>
      <c r="V29" s="51">
        <v>1883365887844.178</v>
      </c>
      <c r="W29" s="51">
        <v>1939417840495.95</v>
      </c>
      <c r="X29" s="51">
        <v>2119323648724.8269</v>
      </c>
      <c r="Y29" s="51">
        <v>1974372489508.0386</v>
      </c>
      <c r="Z29" s="51">
        <v>1842564405321.3125</v>
      </c>
      <c r="AA29" s="51">
        <v>1157149903017.8618</v>
      </c>
      <c r="AB29" s="51">
        <v>1113619670575.5752</v>
      </c>
      <c r="AC29" s="51">
        <v>1157889461674.5493</v>
      </c>
      <c r="AD29" s="51">
        <v>1003923784802.6902</v>
      </c>
      <c r="AE29" s="51">
        <v>1250968912395.2185</v>
      </c>
      <c r="AF29" s="51">
        <v>740039627929.31848</v>
      </c>
      <c r="AG29" s="51">
        <v>694558033675.93884</v>
      </c>
      <c r="AH29" s="31" t="s">
        <v>93</v>
      </c>
    </row>
    <row r="30" spans="1:34" x14ac:dyDescent="0.25">
      <c r="A30" s="29" t="s">
        <v>34</v>
      </c>
      <c r="B30" s="30" t="s">
        <v>81</v>
      </c>
      <c r="C30" s="30" t="s">
        <v>61</v>
      </c>
      <c r="D30" s="30" t="s">
        <v>91</v>
      </c>
      <c r="E30" s="30" t="s">
        <v>94</v>
      </c>
      <c r="F30" s="30" t="s">
        <v>38</v>
      </c>
      <c r="G30" s="30" t="s">
        <v>39</v>
      </c>
      <c r="H30" s="30" t="s">
        <v>40</v>
      </c>
      <c r="I30" s="31" t="s">
        <v>479</v>
      </c>
      <c r="J30" s="51">
        <v>1997293989999.3862</v>
      </c>
      <c r="K30" s="51">
        <v>1942829814995.6018</v>
      </c>
      <c r="L30" s="51">
        <v>1916551513008.7275</v>
      </c>
      <c r="M30" s="51">
        <v>1863887033871.4446</v>
      </c>
      <c r="N30" s="51">
        <v>2004235673946.5188</v>
      </c>
      <c r="O30" s="51">
        <v>1882602572104.1057</v>
      </c>
      <c r="P30" s="51">
        <v>1904088545696.2817</v>
      </c>
      <c r="Q30" s="51">
        <v>1896496470193.6294</v>
      </c>
      <c r="R30" s="51">
        <v>1992816700000</v>
      </c>
      <c r="S30" s="51">
        <v>1850062900000</v>
      </c>
      <c r="T30" s="51">
        <v>1791672300000</v>
      </c>
      <c r="U30" s="51">
        <v>1672458600000</v>
      </c>
      <c r="V30" s="51">
        <v>836160138654.24573</v>
      </c>
      <c r="W30" s="51">
        <v>920449381143.8866</v>
      </c>
      <c r="X30" s="51">
        <v>792100625400.79456</v>
      </c>
      <c r="Y30" s="51">
        <v>699524543422.32141</v>
      </c>
      <c r="Z30" s="51">
        <v>795886127117.61035</v>
      </c>
      <c r="AA30" s="51">
        <v>659419607620.44507</v>
      </c>
      <c r="AB30" s="51">
        <v>48486898263.776131</v>
      </c>
      <c r="AC30" s="51">
        <v>644728093718.76233</v>
      </c>
      <c r="AD30" s="51">
        <v>1272083825138.3521</v>
      </c>
      <c r="AE30" s="51">
        <v>1482921418298.9021</v>
      </c>
      <c r="AF30" s="51">
        <v>1352031464782.1914</v>
      </c>
      <c r="AG30" s="51">
        <v>1385022938131.4111</v>
      </c>
      <c r="AH30" s="31" t="s">
        <v>95</v>
      </c>
    </row>
    <row r="31" spans="1:34" x14ac:dyDescent="0.25">
      <c r="A31" s="29" t="s">
        <v>34</v>
      </c>
      <c r="B31" s="30" t="s">
        <v>81</v>
      </c>
      <c r="C31" s="30" t="s">
        <v>61</v>
      </c>
      <c r="D31" s="30" t="s">
        <v>96</v>
      </c>
      <c r="E31" s="30" t="s">
        <v>97</v>
      </c>
      <c r="F31" s="30" t="s">
        <v>38</v>
      </c>
      <c r="G31" s="30" t="s">
        <v>39</v>
      </c>
      <c r="H31" s="30" t="s">
        <v>40</v>
      </c>
      <c r="I31" s="31" t="s">
        <v>479</v>
      </c>
      <c r="J31" s="51">
        <v>12655392200235.123</v>
      </c>
      <c r="K31" s="51">
        <v>5254017471100.9385</v>
      </c>
      <c r="L31" s="51">
        <v>5239444570154.8779</v>
      </c>
      <c r="M31" s="51">
        <v>9433554922212.8867</v>
      </c>
      <c r="N31" s="51">
        <v>12394864507388.666</v>
      </c>
      <c r="O31" s="51">
        <v>11600978947329.391</v>
      </c>
      <c r="P31" s="51">
        <v>11121421467859.543</v>
      </c>
      <c r="Q31" s="51">
        <v>10168467943378.098</v>
      </c>
      <c r="R31" s="51">
        <v>9251322313000</v>
      </c>
      <c r="S31" s="51">
        <v>10068852064000</v>
      </c>
      <c r="T31" s="51">
        <v>10345286557000</v>
      </c>
      <c r="U31" s="51">
        <v>10408864176000</v>
      </c>
      <c r="V31" s="51">
        <v>6694653165500.5352</v>
      </c>
      <c r="W31" s="51">
        <v>7078517321230.748</v>
      </c>
      <c r="X31" s="51">
        <v>6626232901762.1729</v>
      </c>
      <c r="Y31" s="51">
        <v>6905580416654.5488</v>
      </c>
      <c r="Z31" s="51">
        <v>7007089544228.5635</v>
      </c>
      <c r="AA31" s="51">
        <v>4953674592416.2422</v>
      </c>
      <c r="AB31" s="51">
        <v>7547612603698.4238</v>
      </c>
      <c r="AC31" s="51">
        <v>7828980012175.3057</v>
      </c>
      <c r="AD31" s="51">
        <v>6619595068709.3311</v>
      </c>
      <c r="AE31" s="51">
        <v>7087861198847.6191</v>
      </c>
      <c r="AF31" s="51">
        <v>6858030177866.8789</v>
      </c>
      <c r="AG31" s="51">
        <v>6210554284600.5898</v>
      </c>
      <c r="AH31" s="31" t="s">
        <v>98</v>
      </c>
    </row>
    <row r="32" spans="1:34" x14ac:dyDescent="0.25">
      <c r="A32" s="29" t="s">
        <v>34</v>
      </c>
      <c r="B32" s="30" t="s">
        <v>81</v>
      </c>
      <c r="C32" s="30" t="s">
        <v>61</v>
      </c>
      <c r="D32" s="30" t="s">
        <v>96</v>
      </c>
      <c r="E32" s="30" t="s">
        <v>99</v>
      </c>
      <c r="F32" s="30" t="s">
        <v>38</v>
      </c>
      <c r="G32" s="30" t="s">
        <v>39</v>
      </c>
      <c r="H32" s="30" t="s">
        <v>40</v>
      </c>
      <c r="I32" s="31" t="s">
        <v>479</v>
      </c>
      <c r="J32" s="51">
        <v>10803822619805.463</v>
      </c>
      <c r="K32" s="51">
        <v>15533923148566.014</v>
      </c>
      <c r="L32" s="51">
        <v>15971328222437.299</v>
      </c>
      <c r="M32" s="51">
        <v>10256269677957.801</v>
      </c>
      <c r="N32" s="51">
        <v>10667594343648.037</v>
      </c>
      <c r="O32" s="51">
        <v>9900887444597.5039</v>
      </c>
      <c r="P32" s="51">
        <v>10150629647360.455</v>
      </c>
      <c r="Q32" s="51">
        <v>10428532594599.244</v>
      </c>
      <c r="R32" s="51">
        <v>10131163700000</v>
      </c>
      <c r="S32" s="51">
        <v>9662065875000</v>
      </c>
      <c r="T32" s="51">
        <v>9737035771000</v>
      </c>
      <c r="U32" s="51">
        <v>9856334525000</v>
      </c>
      <c r="V32" s="51">
        <v>8481616551363.625</v>
      </c>
      <c r="W32" s="51">
        <v>8770106108235.8682</v>
      </c>
      <c r="X32" s="51">
        <v>7402674528654.8057</v>
      </c>
      <c r="Y32" s="51">
        <v>7509920977016.6748</v>
      </c>
      <c r="Z32" s="51">
        <v>7751864392006.541</v>
      </c>
      <c r="AA32" s="51">
        <v>7888179880705.9902</v>
      </c>
      <c r="AB32" s="51">
        <v>7644327610014.2666</v>
      </c>
      <c r="AC32" s="51">
        <v>8563683350891.4805</v>
      </c>
      <c r="AD32" s="51">
        <v>6502313202437.6611</v>
      </c>
      <c r="AE32" s="51">
        <v>7671874619622.3535</v>
      </c>
      <c r="AF32" s="51">
        <v>8185378421613.6973</v>
      </c>
      <c r="AG32" s="51">
        <v>9045725504433.9277</v>
      </c>
      <c r="AH32" s="31" t="s">
        <v>100</v>
      </c>
    </row>
    <row r="33" spans="1:34" x14ac:dyDescent="0.25">
      <c r="A33" s="29" t="s">
        <v>34</v>
      </c>
      <c r="B33" s="30" t="s">
        <v>81</v>
      </c>
      <c r="C33" s="30" t="s">
        <v>61</v>
      </c>
      <c r="D33" s="30" t="s">
        <v>101</v>
      </c>
      <c r="E33" s="30" t="s">
        <v>102</v>
      </c>
      <c r="F33" s="30" t="s">
        <v>38</v>
      </c>
      <c r="G33" s="30" t="s">
        <v>39</v>
      </c>
      <c r="H33" s="30" t="s">
        <v>40</v>
      </c>
      <c r="I33" s="31" t="s">
        <v>479</v>
      </c>
      <c r="J33" s="51">
        <v>5954384669059.2227</v>
      </c>
      <c r="K33" s="51">
        <v>5831682817847.3223</v>
      </c>
      <c r="L33" s="51">
        <v>6396120524006.3516</v>
      </c>
      <c r="M33" s="51">
        <v>6822238827054.9912</v>
      </c>
      <c r="N33" s="51">
        <v>7050571281492.3223</v>
      </c>
      <c r="O33" s="51">
        <v>7070748152043.1162</v>
      </c>
      <c r="P33" s="51">
        <v>7027805736287.5615</v>
      </c>
      <c r="Q33" s="51">
        <v>7135411248251.96</v>
      </c>
      <c r="R33" s="51">
        <v>6727388010902.7998</v>
      </c>
      <c r="S33" s="51">
        <v>6475325940753.2471</v>
      </c>
      <c r="T33" s="51">
        <v>6492740143437.0723</v>
      </c>
      <c r="U33" s="51">
        <v>6547586433778.0098</v>
      </c>
      <c r="V33" s="51">
        <v>6117970658012.6914</v>
      </c>
      <c r="W33" s="51">
        <v>6323881874303.7246</v>
      </c>
      <c r="X33" s="51">
        <v>6738255023588.208</v>
      </c>
      <c r="Y33" s="51">
        <v>6914118198826.3984</v>
      </c>
      <c r="Z33" s="51">
        <v>6730185879961.6699</v>
      </c>
      <c r="AA33" s="51">
        <v>6190162707260.5127</v>
      </c>
      <c r="AB33" s="51">
        <v>6292630835005.8486</v>
      </c>
      <c r="AC33" s="51">
        <v>6575762961727.208</v>
      </c>
      <c r="AD33" s="51">
        <v>5553932819863.6885</v>
      </c>
      <c r="AE33" s="51">
        <v>6510963823171.7031</v>
      </c>
      <c r="AF33" s="51">
        <v>8084842357809.7373</v>
      </c>
      <c r="AG33" s="51">
        <v>9236170897629.2754</v>
      </c>
      <c r="AH33" s="31" t="s">
        <v>103</v>
      </c>
    </row>
    <row r="34" spans="1:34" x14ac:dyDescent="0.25">
      <c r="A34" s="29" t="s">
        <v>34</v>
      </c>
      <c r="B34" s="30" t="s">
        <v>81</v>
      </c>
      <c r="C34" s="30" t="s">
        <v>61</v>
      </c>
      <c r="D34" s="30" t="s">
        <v>101</v>
      </c>
      <c r="E34" s="30" t="s">
        <v>104</v>
      </c>
      <c r="F34" s="30" t="s">
        <v>38</v>
      </c>
      <c r="G34" s="30" t="s">
        <v>39</v>
      </c>
      <c r="H34" s="30" t="s">
        <v>40</v>
      </c>
      <c r="I34" s="31" t="s">
        <v>479</v>
      </c>
      <c r="J34" s="51">
        <v>32612285606789.594</v>
      </c>
      <c r="K34" s="51">
        <v>31940245078908.051</v>
      </c>
      <c r="L34" s="51">
        <v>35031681844179.691</v>
      </c>
      <c r="M34" s="51">
        <v>37365540433046.836</v>
      </c>
      <c r="N34" s="51">
        <v>38616121917327.406</v>
      </c>
      <c r="O34" s="51">
        <v>38726631046586.883</v>
      </c>
      <c r="P34" s="51">
        <v>38491434564481.375</v>
      </c>
      <c r="Q34" s="51">
        <v>39080792136101.328</v>
      </c>
      <c r="R34" s="51">
        <v>36846040589097.203</v>
      </c>
      <c r="S34" s="51">
        <v>35465491518246.758</v>
      </c>
      <c r="T34" s="51">
        <v>35560869459562.93</v>
      </c>
      <c r="U34" s="51">
        <v>35861263704221.992</v>
      </c>
      <c r="V34" s="51">
        <v>33509828748304.371</v>
      </c>
      <c r="W34" s="51">
        <v>34637661812725.926</v>
      </c>
      <c r="X34" s="51">
        <v>36907298927155.805</v>
      </c>
      <c r="Y34" s="51">
        <v>37870550504318.328</v>
      </c>
      <c r="Z34" s="51">
        <v>36863101980784.93</v>
      </c>
      <c r="AA34" s="51">
        <v>35866132315797.656</v>
      </c>
      <c r="AB34" s="51">
        <v>33945348611567.406</v>
      </c>
      <c r="AC34" s="51">
        <v>34648057438540.336</v>
      </c>
      <c r="AD34" s="51">
        <v>26621201591466.594</v>
      </c>
      <c r="AE34" s="51">
        <v>28691520432255.398</v>
      </c>
      <c r="AF34" s="51">
        <v>28111975710610.598</v>
      </c>
      <c r="AG34" s="51">
        <v>25908799635432.031</v>
      </c>
      <c r="AH34" s="31" t="s">
        <v>105</v>
      </c>
    </row>
    <row r="35" spans="1:34" x14ac:dyDescent="0.25">
      <c r="A35" s="29" t="s">
        <v>34</v>
      </c>
      <c r="B35" s="30" t="s">
        <v>81</v>
      </c>
      <c r="C35" s="30" t="s">
        <v>61</v>
      </c>
      <c r="D35" s="30" t="s">
        <v>106</v>
      </c>
      <c r="E35" s="30" t="s">
        <v>46</v>
      </c>
      <c r="F35" s="30" t="s">
        <v>38</v>
      </c>
      <c r="G35" s="30" t="s">
        <v>39</v>
      </c>
      <c r="H35" s="30" t="s">
        <v>40</v>
      </c>
      <c r="I35" s="31" t="s">
        <v>479</v>
      </c>
      <c r="J35" s="51">
        <v>24418205140110.719</v>
      </c>
      <c r="K35" s="51">
        <v>23748591143012.746</v>
      </c>
      <c r="L35" s="51">
        <v>23716430494644.977</v>
      </c>
      <c r="M35" s="51">
        <v>24088359951773.113</v>
      </c>
      <c r="N35" s="51">
        <v>26076944437763.016</v>
      </c>
      <c r="O35" s="51">
        <v>24666716893475.973</v>
      </c>
      <c r="P35" s="51">
        <v>26653464227504.211</v>
      </c>
      <c r="Q35" s="51">
        <v>25979866039865.414</v>
      </c>
      <c r="R35" s="51">
        <v>25394679623000</v>
      </c>
      <c r="S35" s="51">
        <v>25442479002000</v>
      </c>
      <c r="T35" s="51">
        <v>26415224229000</v>
      </c>
      <c r="U35" s="51">
        <v>27084036045000</v>
      </c>
      <c r="V35" s="51">
        <v>25957011215584.742</v>
      </c>
      <c r="W35" s="51">
        <v>25751597679010.688</v>
      </c>
      <c r="X35" s="51">
        <v>26333763770781.457</v>
      </c>
      <c r="Y35" s="51">
        <v>26544875488390.926</v>
      </c>
      <c r="Z35" s="51">
        <v>26082812912130.117</v>
      </c>
      <c r="AA35" s="51">
        <v>26240886112274.684</v>
      </c>
      <c r="AB35" s="51">
        <v>25160983408669.52</v>
      </c>
      <c r="AC35" s="51">
        <v>25919843184399.895</v>
      </c>
      <c r="AD35" s="51">
        <v>24831186828309.645</v>
      </c>
      <c r="AE35" s="51">
        <v>25364272001110.895</v>
      </c>
      <c r="AF35" s="51">
        <v>24750859884083.117</v>
      </c>
      <c r="AG35" s="51">
        <v>24222752853778.672</v>
      </c>
      <c r="AH35" s="31" t="s">
        <v>107</v>
      </c>
    </row>
    <row r="36" spans="1:34" x14ac:dyDescent="0.25">
      <c r="A36" s="29" t="s">
        <v>34</v>
      </c>
      <c r="B36" s="30" t="s">
        <v>81</v>
      </c>
      <c r="C36" s="30" t="s">
        <v>61</v>
      </c>
      <c r="D36" s="30" t="s">
        <v>108</v>
      </c>
      <c r="E36" s="30" t="s">
        <v>46</v>
      </c>
      <c r="F36" s="30" t="s">
        <v>38</v>
      </c>
      <c r="G36" s="30" t="s">
        <v>39</v>
      </c>
      <c r="H36" s="30" t="s">
        <v>40</v>
      </c>
      <c r="I36" s="31" t="s">
        <v>479</v>
      </c>
      <c r="J36" s="51">
        <v>13110758430025.252</v>
      </c>
      <c r="K36" s="51">
        <v>12905325891817.934</v>
      </c>
      <c r="L36" s="51">
        <v>13135147053025.92</v>
      </c>
      <c r="M36" s="51">
        <v>13311845729955.256</v>
      </c>
      <c r="N36" s="51">
        <v>13653624397781.512</v>
      </c>
      <c r="O36" s="51">
        <v>13603553589124.607</v>
      </c>
      <c r="P36" s="51">
        <v>14018156235344.029</v>
      </c>
      <c r="Q36" s="51">
        <v>14204260666159.111</v>
      </c>
      <c r="R36" s="51">
        <v>13753587066000</v>
      </c>
      <c r="S36" s="51">
        <v>13279837198000</v>
      </c>
      <c r="T36" s="51">
        <v>13696147310000</v>
      </c>
      <c r="U36" s="51">
        <v>13869677812000</v>
      </c>
      <c r="V36" s="51">
        <v>13139434036776.248</v>
      </c>
      <c r="W36" s="51">
        <v>13557972085424.703</v>
      </c>
      <c r="X36" s="51">
        <v>13989539966758.898</v>
      </c>
      <c r="Y36" s="51">
        <v>14385765078265.133</v>
      </c>
      <c r="Z36" s="51">
        <v>13964602578351.012</v>
      </c>
      <c r="AA36" s="51">
        <v>13074855508610.068</v>
      </c>
      <c r="AB36" s="51">
        <v>12302987976211.17</v>
      </c>
      <c r="AC36" s="51">
        <v>12724729947601.625</v>
      </c>
      <c r="AD36" s="51">
        <v>9151389772762.625</v>
      </c>
      <c r="AE36" s="51">
        <v>10196155977614.193</v>
      </c>
      <c r="AF36" s="51">
        <v>11258507358810.203</v>
      </c>
      <c r="AG36" s="51">
        <v>11033225962101.527</v>
      </c>
      <c r="AH36" s="31" t="s">
        <v>109</v>
      </c>
    </row>
    <row r="37" spans="1:34" x14ac:dyDescent="0.25">
      <c r="A37" s="29" t="s">
        <v>34</v>
      </c>
      <c r="B37" s="30" t="s">
        <v>81</v>
      </c>
      <c r="C37" s="30" t="s">
        <v>61</v>
      </c>
      <c r="D37" s="30" t="s">
        <v>110</v>
      </c>
      <c r="E37" s="30" t="s">
        <v>46</v>
      </c>
      <c r="F37" s="30" t="s">
        <v>38</v>
      </c>
      <c r="G37" s="30" t="s">
        <v>39</v>
      </c>
      <c r="H37" s="30" t="s">
        <v>40</v>
      </c>
      <c r="I37" s="31" t="s">
        <v>479</v>
      </c>
      <c r="J37" s="51">
        <v>3163515630437.1646</v>
      </c>
      <c r="K37" s="51">
        <v>4625545203458.4746</v>
      </c>
      <c r="L37" s="51">
        <v>3443546771571.1074</v>
      </c>
      <c r="M37" s="51">
        <v>3540069124016.0068</v>
      </c>
      <c r="N37" s="51">
        <v>4034932908209.8179</v>
      </c>
      <c r="O37" s="51">
        <v>3570650302337.7686</v>
      </c>
      <c r="P37" s="51">
        <v>4114368666807.1011</v>
      </c>
      <c r="Q37" s="51">
        <v>3668912523960.0254</v>
      </c>
      <c r="R37" s="51">
        <v>3262210200000</v>
      </c>
      <c r="S37" s="51">
        <v>3293185800000</v>
      </c>
      <c r="T37" s="51">
        <v>3169825700000</v>
      </c>
      <c r="U37" s="51">
        <v>3339715300000</v>
      </c>
      <c r="V37" s="51">
        <v>2117835035714.4849</v>
      </c>
      <c r="W37" s="51">
        <v>2298197183482.7163</v>
      </c>
      <c r="X37" s="51">
        <v>2343524130763.0449</v>
      </c>
      <c r="Y37" s="51">
        <v>2398353689019.771</v>
      </c>
      <c r="Z37" s="51">
        <v>2335128814161.665</v>
      </c>
      <c r="AA37" s="51">
        <v>1860941041785.1235</v>
      </c>
      <c r="AB37" s="51">
        <v>2189967434360.0627</v>
      </c>
      <c r="AC37" s="51">
        <v>2526060016301.5054</v>
      </c>
      <c r="AD37" s="51">
        <v>2386342748597.1758</v>
      </c>
      <c r="AE37" s="51">
        <v>2178468157983.4734</v>
      </c>
      <c r="AF37" s="51">
        <v>2369094768449.582</v>
      </c>
      <c r="AG37" s="51">
        <v>2058386240297.0696</v>
      </c>
      <c r="AH37" s="31" t="s">
        <v>111</v>
      </c>
    </row>
    <row r="38" spans="1:34" x14ac:dyDescent="0.25">
      <c r="A38" s="29" t="s">
        <v>45</v>
      </c>
      <c r="B38" s="30" t="s">
        <v>81</v>
      </c>
      <c r="C38" s="30" t="s">
        <v>61</v>
      </c>
      <c r="D38" s="30" t="s">
        <v>46</v>
      </c>
      <c r="E38" s="30" t="s">
        <v>46</v>
      </c>
      <c r="F38" s="30" t="s">
        <v>38</v>
      </c>
      <c r="G38" s="30" t="s">
        <v>39</v>
      </c>
      <c r="H38" s="30" t="s">
        <v>47</v>
      </c>
      <c r="I38" s="31" t="s">
        <v>479</v>
      </c>
      <c r="J38" s="51">
        <v>8525467203.4532108</v>
      </c>
      <c r="K38" s="51">
        <v>9605937714.0493603</v>
      </c>
      <c r="L38" s="51">
        <v>11892713748.327179</v>
      </c>
      <c r="M38" s="51">
        <v>2256573042.8384147</v>
      </c>
      <c r="N38" s="51">
        <v>3012002502.8294535</v>
      </c>
      <c r="O38" s="51">
        <v>6326304866.1161861</v>
      </c>
      <c r="P38" s="51">
        <v>35759491818.221558</v>
      </c>
      <c r="Q38" s="51">
        <v>39679577299.56424</v>
      </c>
      <c r="R38" s="51">
        <v>43385113381.844513</v>
      </c>
      <c r="S38" s="51">
        <v>36039057885.172119</v>
      </c>
      <c r="T38" s="51">
        <v>36556030964.412743</v>
      </c>
      <c r="U38" s="51">
        <v>74410301396.935364</v>
      </c>
      <c r="V38" s="51">
        <v>98354034449.587814</v>
      </c>
      <c r="W38" s="51">
        <v>258657243344.3154</v>
      </c>
      <c r="X38" s="51">
        <v>246778921979.15741</v>
      </c>
      <c r="Y38" s="51">
        <v>508301808863.56238</v>
      </c>
      <c r="Z38" s="51">
        <v>624025961165.43237</v>
      </c>
      <c r="AA38" s="51">
        <v>588521907722.85083</v>
      </c>
      <c r="AB38" s="51">
        <v>745498129019.91553</v>
      </c>
      <c r="AC38" s="51">
        <v>836260986410.28137</v>
      </c>
      <c r="AD38" s="51">
        <v>761757904002.81567</v>
      </c>
      <c r="AE38" s="51">
        <v>1157718268304.7285</v>
      </c>
      <c r="AF38" s="51">
        <v>1070427439019.6548</v>
      </c>
      <c r="AG38" s="51">
        <v>1249281027125.3799</v>
      </c>
      <c r="AH38" s="31" t="s">
        <v>112</v>
      </c>
    </row>
    <row r="39" spans="1:34" x14ac:dyDescent="0.25">
      <c r="A39" s="29" t="s">
        <v>34</v>
      </c>
      <c r="B39" s="30" t="s">
        <v>81</v>
      </c>
      <c r="C39" s="30" t="s">
        <v>61</v>
      </c>
      <c r="D39" s="30" t="s">
        <v>46</v>
      </c>
      <c r="E39" s="30" t="s">
        <v>46</v>
      </c>
      <c r="F39" s="30" t="s">
        <v>38</v>
      </c>
      <c r="G39" s="30" t="s">
        <v>39</v>
      </c>
      <c r="H39" s="30" t="s">
        <v>113</v>
      </c>
      <c r="I39" s="31" t="s">
        <v>479</v>
      </c>
      <c r="J39" s="51">
        <v>500000000000.00006</v>
      </c>
      <c r="K39" s="51">
        <v>1000000000</v>
      </c>
      <c r="L39" s="51">
        <v>1000000000</v>
      </c>
      <c r="M39" s="51">
        <v>5000000000</v>
      </c>
      <c r="N39" s="51">
        <v>168000000000</v>
      </c>
      <c r="O39" s="51">
        <v>409999999999.99994</v>
      </c>
      <c r="P39" s="51">
        <v>29999999999.999996</v>
      </c>
      <c r="Q39" s="51"/>
      <c r="R39" s="51"/>
      <c r="S39" s="51"/>
      <c r="T39" s="51"/>
      <c r="U39" s="51"/>
      <c r="V39" s="51"/>
      <c r="W39" s="51"/>
      <c r="X39" s="51"/>
      <c r="Y39" s="51"/>
      <c r="Z39" s="51"/>
      <c r="AA39" s="51"/>
      <c r="AB39" s="51"/>
      <c r="AC39" s="51"/>
      <c r="AD39" s="51"/>
      <c r="AE39" s="51"/>
      <c r="AF39" s="51"/>
      <c r="AG39" s="51"/>
      <c r="AH39" s="31" t="s">
        <v>115</v>
      </c>
    </row>
    <row r="40" spans="1:34" x14ac:dyDescent="0.25">
      <c r="A40" s="29" t="s">
        <v>34</v>
      </c>
      <c r="B40" s="30" t="s">
        <v>81</v>
      </c>
      <c r="C40" s="30" t="s">
        <v>61</v>
      </c>
      <c r="D40" s="30" t="s">
        <v>46</v>
      </c>
      <c r="E40" s="30" t="s">
        <v>46</v>
      </c>
      <c r="F40" s="30" t="s">
        <v>38</v>
      </c>
      <c r="G40" s="30" t="s">
        <v>39</v>
      </c>
      <c r="H40" s="30" t="s">
        <v>50</v>
      </c>
      <c r="I40" s="31" t="s">
        <v>479</v>
      </c>
      <c r="J40" s="51">
        <v>18053808480671.277</v>
      </c>
      <c r="K40" s="51">
        <v>16504643598402.043</v>
      </c>
      <c r="L40" s="51">
        <v>12731178167990.084</v>
      </c>
      <c r="M40" s="51">
        <v>10450567132188.189</v>
      </c>
      <c r="N40" s="51">
        <v>9672752684801.6348</v>
      </c>
      <c r="O40" s="51">
        <v>11444179452566.217</v>
      </c>
      <c r="P40" s="51">
        <v>8555446797883.4805</v>
      </c>
      <c r="Q40" s="51">
        <v>10563220455723.906</v>
      </c>
      <c r="R40" s="51">
        <v>16406225424635.199</v>
      </c>
      <c r="S40" s="51">
        <v>20243145390717.551</v>
      </c>
      <c r="T40" s="51">
        <v>27225203605712.031</v>
      </c>
      <c r="U40" s="51">
        <v>24088236513493.938</v>
      </c>
      <c r="V40" s="51">
        <v>19349198399549.25</v>
      </c>
      <c r="W40" s="51">
        <v>16729962937452.646</v>
      </c>
      <c r="X40" s="51">
        <v>14425877415203.98</v>
      </c>
      <c r="Y40" s="51">
        <v>15498501327032.242</v>
      </c>
      <c r="Z40" s="51">
        <v>14559017221900.984</v>
      </c>
      <c r="AA40" s="51">
        <v>13048955013286.391</v>
      </c>
      <c r="AB40" s="51">
        <v>15479511114426.42</v>
      </c>
      <c r="AC40" s="51">
        <v>13850935300902.752</v>
      </c>
      <c r="AD40" s="51">
        <v>9360401819118.0723</v>
      </c>
      <c r="AE40" s="51">
        <v>12496097440361.955</v>
      </c>
      <c r="AF40" s="51">
        <v>9871559839413.2539</v>
      </c>
      <c r="AG40" s="51">
        <v>8481240910414.0947</v>
      </c>
      <c r="AH40" s="31" t="s">
        <v>116</v>
      </c>
    </row>
    <row r="41" spans="1:34" x14ac:dyDescent="0.25">
      <c r="A41" s="29" t="s">
        <v>45</v>
      </c>
      <c r="B41" s="30" t="s">
        <v>81</v>
      </c>
      <c r="C41" s="30" t="s">
        <v>61</v>
      </c>
      <c r="D41" s="30" t="s">
        <v>46</v>
      </c>
      <c r="E41" s="30" t="s">
        <v>46</v>
      </c>
      <c r="F41" s="30" t="s">
        <v>38</v>
      </c>
      <c r="G41" s="30" t="s">
        <v>39</v>
      </c>
      <c r="H41" s="30" t="s">
        <v>52</v>
      </c>
      <c r="I41" s="31" t="s">
        <v>479</v>
      </c>
      <c r="J41" s="51">
        <v>3285946757.1896739</v>
      </c>
      <c r="K41" s="51">
        <v>4571400285.6340122</v>
      </c>
      <c r="L41" s="51">
        <v>5519136442.7792807</v>
      </c>
      <c r="M41" s="51">
        <v>33357996812.432522</v>
      </c>
      <c r="N41" s="51">
        <v>51701667798.98452</v>
      </c>
      <c r="O41" s="51">
        <v>54865692000</v>
      </c>
      <c r="P41" s="51">
        <v>56443016806.412933</v>
      </c>
      <c r="Q41" s="51">
        <v>55313850384.430008</v>
      </c>
      <c r="R41" s="51">
        <v>60485003519.678566</v>
      </c>
      <c r="S41" s="51">
        <v>59944918345.49025</v>
      </c>
      <c r="T41" s="51">
        <v>90653367797.188736</v>
      </c>
      <c r="U41" s="51">
        <v>82515723575.289551</v>
      </c>
      <c r="V41" s="51">
        <v>103223481305.16422</v>
      </c>
      <c r="W41" s="51">
        <v>100906825020.7662</v>
      </c>
      <c r="X41" s="51">
        <v>107658858501.97655</v>
      </c>
      <c r="Y41" s="51">
        <v>1118425686028.6121</v>
      </c>
      <c r="Z41" s="51">
        <v>632559886550.27698</v>
      </c>
      <c r="AA41" s="51">
        <v>740846452350.47571</v>
      </c>
      <c r="AB41" s="51">
        <v>322751523194.09778</v>
      </c>
      <c r="AC41" s="51">
        <v>606701231711.54102</v>
      </c>
      <c r="AD41" s="51">
        <v>901010247930.42188</v>
      </c>
      <c r="AE41" s="51">
        <v>487400943942.91736</v>
      </c>
      <c r="AF41" s="51">
        <v>956213651899.8551</v>
      </c>
      <c r="AG41" s="51">
        <v>671374360241.48474</v>
      </c>
      <c r="AH41" s="31" t="s">
        <v>117</v>
      </c>
    </row>
    <row r="42" spans="1:34" x14ac:dyDescent="0.25">
      <c r="A42" s="29" t="s">
        <v>34</v>
      </c>
      <c r="B42" s="30" t="s">
        <v>81</v>
      </c>
      <c r="C42" s="30" t="s">
        <v>61</v>
      </c>
      <c r="D42" s="30" t="s">
        <v>46</v>
      </c>
      <c r="E42" s="30" t="s">
        <v>46</v>
      </c>
      <c r="F42" s="30" t="s">
        <v>38</v>
      </c>
      <c r="G42" s="30" t="s">
        <v>39</v>
      </c>
      <c r="H42" s="30" t="s">
        <v>54</v>
      </c>
      <c r="I42" s="31" t="s">
        <v>479</v>
      </c>
      <c r="J42" s="51">
        <v>1254735198277.9917</v>
      </c>
      <c r="K42" s="51">
        <v>1295697321003.5208</v>
      </c>
      <c r="L42" s="51">
        <v>1334286999341.1025</v>
      </c>
      <c r="M42" s="51">
        <v>1342735123791.0229</v>
      </c>
      <c r="N42" s="51">
        <v>1355562994346.749</v>
      </c>
      <c r="O42" s="51">
        <v>1350729625000</v>
      </c>
      <c r="P42" s="51">
        <v>1387007415466.6477</v>
      </c>
      <c r="Q42" s="51">
        <v>1356812722642.2173</v>
      </c>
      <c r="R42" s="51">
        <v>1338742554286.1926</v>
      </c>
      <c r="S42" s="51">
        <v>1304296252462.0679</v>
      </c>
      <c r="T42" s="51">
        <v>1242224155063.707</v>
      </c>
      <c r="U42" s="51">
        <v>1032625667258.7568</v>
      </c>
      <c r="V42" s="51">
        <v>1401873385430.3005</v>
      </c>
      <c r="W42" s="51">
        <v>1306280967011.8589</v>
      </c>
      <c r="X42" s="51">
        <v>1290913980209.4949</v>
      </c>
      <c r="Y42" s="51">
        <v>14429443622444.934</v>
      </c>
      <c r="Z42" s="51">
        <v>8265986987632.7236</v>
      </c>
      <c r="AA42" s="51">
        <v>9750739752707.2539</v>
      </c>
      <c r="AB42" s="51">
        <v>4180518551049.7432</v>
      </c>
      <c r="AC42" s="51">
        <v>8044740006554.668</v>
      </c>
      <c r="AD42" s="51">
        <v>11906843828009.25</v>
      </c>
      <c r="AE42" s="51">
        <v>6463398446278.2979</v>
      </c>
      <c r="AF42" s="51">
        <v>12343342027280.914</v>
      </c>
      <c r="AG42" s="51">
        <v>8818777273640.8945</v>
      </c>
      <c r="AH42" s="31" t="s">
        <v>118</v>
      </c>
    </row>
    <row r="43" spans="1:34" x14ac:dyDescent="0.25">
      <c r="A43" s="29" t="s">
        <v>34</v>
      </c>
      <c r="B43" s="30" t="s">
        <v>81</v>
      </c>
      <c r="C43" s="30" t="s">
        <v>61</v>
      </c>
      <c r="D43" s="30" t="s">
        <v>46</v>
      </c>
      <c r="E43" s="30" t="s">
        <v>46</v>
      </c>
      <c r="F43" s="30" t="s">
        <v>38</v>
      </c>
      <c r="G43" s="30" t="s">
        <v>39</v>
      </c>
      <c r="H43" s="30" t="s">
        <v>56</v>
      </c>
      <c r="I43" s="31" t="s">
        <v>479</v>
      </c>
      <c r="J43" s="51">
        <v>296000000000</v>
      </c>
      <c r="K43" s="51">
        <v>357000000000</v>
      </c>
      <c r="L43" s="51">
        <v>155000000000</v>
      </c>
      <c r="M43" s="51">
        <v>268000000000</v>
      </c>
      <c r="N43" s="51">
        <v>407000000000</v>
      </c>
      <c r="O43" s="51">
        <v>333000000000</v>
      </c>
      <c r="P43" s="51">
        <v>307000000000</v>
      </c>
      <c r="Q43" s="51">
        <v>175000000000</v>
      </c>
      <c r="R43" s="51">
        <v>79000000000</v>
      </c>
      <c r="S43" s="51">
        <v>116000000000</v>
      </c>
      <c r="T43" s="51">
        <v>189000000000</v>
      </c>
      <c r="U43" s="51">
        <v>144000000000</v>
      </c>
      <c r="V43" s="51">
        <v>48000000000</v>
      </c>
      <c r="W43" s="51">
        <v>43000000000</v>
      </c>
      <c r="X43" s="51">
        <v>51000000000</v>
      </c>
      <c r="Y43" s="51">
        <v>47000000000</v>
      </c>
      <c r="Z43" s="51">
        <v>78000000000</v>
      </c>
      <c r="AA43" s="51">
        <v>57000000000</v>
      </c>
      <c r="AB43" s="51">
        <v>45000000000</v>
      </c>
      <c r="AC43" s="51">
        <v>46000000000</v>
      </c>
      <c r="AD43" s="51">
        <v>48000000000</v>
      </c>
      <c r="AE43" s="51">
        <v>55000000000</v>
      </c>
      <c r="AF43" s="51">
        <v>46000000000</v>
      </c>
      <c r="AG43" s="51">
        <v>108000000000</v>
      </c>
      <c r="AH43" s="31" t="s">
        <v>119</v>
      </c>
    </row>
    <row r="44" spans="1:34" x14ac:dyDescent="0.25">
      <c r="A44" s="29" t="s">
        <v>34</v>
      </c>
      <c r="B44" s="30" t="s">
        <v>81</v>
      </c>
      <c r="C44" s="30" t="s">
        <v>61</v>
      </c>
      <c r="D44" s="30" t="s">
        <v>46</v>
      </c>
      <c r="E44" s="30" t="s">
        <v>46</v>
      </c>
      <c r="F44" s="30" t="s">
        <v>38</v>
      </c>
      <c r="G44" s="30" t="s">
        <v>39</v>
      </c>
      <c r="H44" s="30" t="s">
        <v>120</v>
      </c>
      <c r="I44" s="31" t="s">
        <v>479</v>
      </c>
      <c r="J44" s="51">
        <v>6188000000000</v>
      </c>
      <c r="K44" s="51">
        <v>4247000000000</v>
      </c>
      <c r="L44" s="51">
        <v>4943000000000</v>
      </c>
      <c r="M44" s="51">
        <v>8369000000000</v>
      </c>
      <c r="N44" s="51">
        <v>11815000000000</v>
      </c>
      <c r="O44" s="51">
        <v>9279000000000</v>
      </c>
      <c r="P44" s="51">
        <v>6885000000000</v>
      </c>
      <c r="Q44" s="51">
        <v>7735000000000</v>
      </c>
      <c r="R44" s="51">
        <v>9988000000000</v>
      </c>
      <c r="S44" s="51">
        <v>7976000000000</v>
      </c>
      <c r="T44" s="51">
        <v>8628000000000</v>
      </c>
      <c r="U44" s="51">
        <v>8427999999999.999</v>
      </c>
      <c r="V44" s="51">
        <v>8557000000000</v>
      </c>
      <c r="W44" s="51">
        <v>8134000000000</v>
      </c>
      <c r="X44" s="51">
        <v>9721000000000</v>
      </c>
      <c r="Y44" s="51">
        <v>8002000000000</v>
      </c>
      <c r="Z44" s="51">
        <v>10970000000000</v>
      </c>
      <c r="AA44" s="51">
        <v>10999000000000</v>
      </c>
      <c r="AB44" s="51">
        <v>12528000000000</v>
      </c>
      <c r="AC44" s="51">
        <v>13283000000000</v>
      </c>
      <c r="AD44" s="51">
        <v>12512000000000</v>
      </c>
      <c r="AE44" s="51">
        <v>14139999999999.998</v>
      </c>
      <c r="AF44" s="51">
        <v>14091000000000</v>
      </c>
      <c r="AG44" s="51">
        <v>14532000000000</v>
      </c>
      <c r="AH44" s="31" t="s">
        <v>121</v>
      </c>
    </row>
    <row r="45" spans="1:34" x14ac:dyDescent="0.25">
      <c r="A45" s="29" t="s">
        <v>34</v>
      </c>
      <c r="B45" s="30" t="s">
        <v>81</v>
      </c>
      <c r="C45" s="30" t="s">
        <v>61</v>
      </c>
      <c r="D45" s="30" t="s">
        <v>46</v>
      </c>
      <c r="E45" s="30" t="s">
        <v>46</v>
      </c>
      <c r="F45" s="30" t="s">
        <v>38</v>
      </c>
      <c r="G45" s="30" t="s">
        <v>39</v>
      </c>
      <c r="H45" s="30" t="s">
        <v>40</v>
      </c>
      <c r="I45" s="31" t="s">
        <v>479</v>
      </c>
      <c r="J45" s="51">
        <v>34658968753671.191</v>
      </c>
      <c r="K45" s="51">
        <v>29361406898748.957</v>
      </c>
      <c r="L45" s="51">
        <v>29402199161618.5</v>
      </c>
      <c r="M45" s="51">
        <v>35811522809703.773</v>
      </c>
      <c r="N45" s="51">
        <v>37773559113524.094</v>
      </c>
      <c r="O45" s="51">
        <v>36912394752591.414</v>
      </c>
      <c r="P45" s="51">
        <v>36419552037231.711</v>
      </c>
      <c r="Q45" s="51">
        <v>35712103104928.992</v>
      </c>
      <c r="R45" s="51">
        <v>36977426500000</v>
      </c>
      <c r="S45" s="51">
        <v>36647709708000</v>
      </c>
      <c r="T45" s="51">
        <v>36661489246000</v>
      </c>
      <c r="U45" s="51">
        <v>36761210115000</v>
      </c>
      <c r="V45" s="51">
        <v>31966730520082.645</v>
      </c>
      <c r="W45" s="51">
        <v>32746921053274.738</v>
      </c>
      <c r="X45" s="51">
        <v>29989331285899.824</v>
      </c>
      <c r="Y45" s="51">
        <v>30651547478883.938</v>
      </c>
      <c r="Z45" s="51">
        <v>31095737482360.813</v>
      </c>
      <c r="AA45" s="51">
        <v>30914794804458.754</v>
      </c>
      <c r="AB45" s="51">
        <v>31389551289329.918</v>
      </c>
      <c r="AC45" s="51">
        <v>34593689468095.699</v>
      </c>
      <c r="AD45" s="51">
        <v>28811338909189.285</v>
      </c>
      <c r="AE45" s="51">
        <v>33452853378497.957</v>
      </c>
      <c r="AF45" s="51">
        <v>35665596187515.961</v>
      </c>
      <c r="AG45" s="51">
        <v>35520096197826.945</v>
      </c>
      <c r="AH45" s="31" t="s">
        <v>122</v>
      </c>
    </row>
    <row r="46" spans="1:34" x14ac:dyDescent="0.25">
      <c r="A46" s="29" t="s">
        <v>45</v>
      </c>
      <c r="B46" s="30" t="s">
        <v>81</v>
      </c>
      <c r="C46" s="30" t="s">
        <v>61</v>
      </c>
      <c r="D46" s="30" t="s">
        <v>46</v>
      </c>
      <c r="E46" s="30" t="s">
        <v>46</v>
      </c>
      <c r="F46" s="30" t="s">
        <v>38</v>
      </c>
      <c r="G46" s="30" t="s">
        <v>39</v>
      </c>
      <c r="H46" s="30" t="s">
        <v>501</v>
      </c>
      <c r="I46" s="31" t="s">
        <v>479</v>
      </c>
      <c r="J46" s="51"/>
      <c r="K46" s="51"/>
      <c r="L46" s="51"/>
      <c r="M46" s="51"/>
      <c r="N46" s="51"/>
      <c r="O46" s="51"/>
      <c r="P46" s="51"/>
      <c r="Q46" s="51"/>
      <c r="R46" s="51"/>
      <c r="S46" s="51"/>
      <c r="T46" s="51">
        <v>14384423404.457983</v>
      </c>
      <c r="U46" s="51">
        <v>11539880312.489897</v>
      </c>
      <c r="V46" s="51">
        <v>46792009562.631126</v>
      </c>
      <c r="W46" s="51">
        <v>544400118334.76801</v>
      </c>
      <c r="X46" s="51">
        <v>449464000128.98749</v>
      </c>
      <c r="Y46" s="51">
        <v>715755393463.14001</v>
      </c>
      <c r="Z46" s="51">
        <v>1053022654415.5112</v>
      </c>
      <c r="AA46" s="51">
        <v>1253793356688.3154</v>
      </c>
      <c r="AB46" s="51">
        <v>1671613389443.825</v>
      </c>
      <c r="AC46" s="51">
        <v>2633148222421.29</v>
      </c>
      <c r="AD46" s="51">
        <v>1815465349747.7161</v>
      </c>
      <c r="AE46" s="51">
        <v>4049108861615.6675</v>
      </c>
      <c r="AF46" s="51">
        <v>5659262730058.2617</v>
      </c>
      <c r="AG46" s="51">
        <v>9367912337907.8574</v>
      </c>
      <c r="AH46" s="31" t="s">
        <v>123</v>
      </c>
    </row>
    <row r="47" spans="1:34" x14ac:dyDescent="0.25">
      <c r="A47" s="29" t="s">
        <v>34</v>
      </c>
      <c r="B47" s="30" t="s">
        <v>81</v>
      </c>
      <c r="C47" s="30" t="s">
        <v>61</v>
      </c>
      <c r="D47" s="30" t="s">
        <v>46</v>
      </c>
      <c r="E47" s="30" t="s">
        <v>46</v>
      </c>
      <c r="F47" s="30" t="s">
        <v>38</v>
      </c>
      <c r="G47" s="30" t="s">
        <v>39</v>
      </c>
      <c r="H47" s="30" t="s">
        <v>124</v>
      </c>
      <c r="I47" s="31" t="s">
        <v>479</v>
      </c>
      <c r="J47" s="51">
        <v>3000000000</v>
      </c>
      <c r="K47" s="51">
        <v>173000000000</v>
      </c>
      <c r="L47" s="51"/>
      <c r="M47" s="51"/>
      <c r="N47" s="51"/>
      <c r="O47" s="51"/>
      <c r="P47" s="51"/>
      <c r="Q47" s="51"/>
      <c r="R47" s="51"/>
      <c r="S47" s="51"/>
      <c r="T47" s="51"/>
      <c r="U47" s="51"/>
      <c r="V47" s="51"/>
      <c r="W47" s="51"/>
      <c r="X47" s="51">
        <v>4000000000</v>
      </c>
      <c r="Y47" s="51">
        <v>4000000000</v>
      </c>
      <c r="Z47" s="51">
        <v>6000000000</v>
      </c>
      <c r="AA47" s="51"/>
      <c r="AB47" s="51"/>
      <c r="AC47" s="51"/>
      <c r="AD47" s="51"/>
      <c r="AE47" s="51"/>
      <c r="AF47" s="51"/>
      <c r="AG47" s="51"/>
      <c r="AH47" s="31" t="s">
        <v>125</v>
      </c>
    </row>
    <row r="48" spans="1:34" x14ac:dyDescent="0.25">
      <c r="A48" s="29" t="s">
        <v>45</v>
      </c>
      <c r="B48" s="30" t="s">
        <v>81</v>
      </c>
      <c r="C48" s="30" t="s">
        <v>61</v>
      </c>
      <c r="D48" s="30" t="s">
        <v>46</v>
      </c>
      <c r="E48" s="30" t="s">
        <v>46</v>
      </c>
      <c r="F48" s="30" t="s">
        <v>38</v>
      </c>
      <c r="G48" s="30" t="s">
        <v>39</v>
      </c>
      <c r="H48" s="30" t="s">
        <v>126</v>
      </c>
      <c r="I48" s="31" t="s">
        <v>479</v>
      </c>
      <c r="J48" s="51">
        <v>6186000000000</v>
      </c>
      <c r="K48" s="51">
        <v>6255000000000</v>
      </c>
      <c r="L48" s="51">
        <v>6406000000000</v>
      </c>
      <c r="M48" s="51">
        <v>6670000000000</v>
      </c>
      <c r="N48" s="51">
        <v>6521000000000</v>
      </c>
      <c r="O48" s="51">
        <v>4153000000000.0005</v>
      </c>
      <c r="P48" s="51">
        <v>3853000000000</v>
      </c>
      <c r="Q48" s="51">
        <v>4092000000000</v>
      </c>
      <c r="R48" s="51">
        <v>4318000000000</v>
      </c>
      <c r="S48" s="51">
        <v>5266000000000</v>
      </c>
      <c r="T48" s="51">
        <v>5199000000000</v>
      </c>
      <c r="U48" s="51">
        <v>5005000000000</v>
      </c>
      <c r="V48" s="51">
        <v>4384000000000</v>
      </c>
      <c r="W48" s="51">
        <v>5081000000000</v>
      </c>
      <c r="X48" s="51">
        <v>5081000000000</v>
      </c>
      <c r="Y48" s="51">
        <v>2957000000000</v>
      </c>
      <c r="Z48" s="51">
        <v>3191000000000</v>
      </c>
      <c r="AA48" s="51">
        <v>3216000000000</v>
      </c>
      <c r="AB48" s="51">
        <v>2914000000000</v>
      </c>
      <c r="AC48" s="51">
        <v>3418000000000</v>
      </c>
      <c r="AD48" s="51">
        <v>3640000000000</v>
      </c>
      <c r="AE48" s="51">
        <v>3640000000000</v>
      </c>
      <c r="AF48" s="51">
        <v>3640000000000</v>
      </c>
      <c r="AG48" s="51">
        <v>3640000000000</v>
      </c>
      <c r="AH48" s="31" t="s">
        <v>127</v>
      </c>
    </row>
    <row r="49" spans="1:34" x14ac:dyDescent="0.25">
      <c r="A49" s="29" t="s">
        <v>34</v>
      </c>
      <c r="B49" s="30" t="s">
        <v>81</v>
      </c>
      <c r="C49" s="30" t="s">
        <v>61</v>
      </c>
      <c r="D49" s="30" t="s">
        <v>128</v>
      </c>
      <c r="E49" s="30" t="s">
        <v>46</v>
      </c>
      <c r="F49" s="30" t="s">
        <v>38</v>
      </c>
      <c r="G49" s="30" t="s">
        <v>39</v>
      </c>
      <c r="H49" s="30" t="s">
        <v>40</v>
      </c>
      <c r="I49" s="31" t="s">
        <v>479</v>
      </c>
      <c r="J49" s="51">
        <v>35651421430212.102</v>
      </c>
      <c r="K49" s="51">
        <v>35879732357735.703</v>
      </c>
      <c r="L49" s="51">
        <v>38913560719442.828</v>
      </c>
      <c r="M49" s="51">
        <v>37136562160921.445</v>
      </c>
      <c r="N49" s="51">
        <v>39406840515375.555</v>
      </c>
      <c r="O49" s="51">
        <v>36788044717576.828</v>
      </c>
      <c r="P49" s="51">
        <v>37162660940903.289</v>
      </c>
      <c r="Q49" s="51">
        <v>35251831147663.859</v>
      </c>
      <c r="R49" s="51">
        <v>33247850100000</v>
      </c>
      <c r="S49" s="51">
        <v>32839211562000</v>
      </c>
      <c r="T49" s="51">
        <v>33815122289000</v>
      </c>
      <c r="U49" s="51">
        <v>34543012521000.004</v>
      </c>
      <c r="V49" s="51">
        <v>33248497765095.516</v>
      </c>
      <c r="W49" s="51">
        <v>32417968796537.816</v>
      </c>
      <c r="X49" s="51">
        <v>28332699969007.758</v>
      </c>
      <c r="Y49" s="51">
        <v>30609691596652.84</v>
      </c>
      <c r="Z49" s="51">
        <v>31836242492037.121</v>
      </c>
      <c r="AA49" s="51">
        <v>30954675021059.504</v>
      </c>
      <c r="AB49" s="51">
        <v>30472753237186.199</v>
      </c>
      <c r="AC49" s="51">
        <v>35275480926211.836</v>
      </c>
      <c r="AD49" s="51">
        <v>34869714684381.805</v>
      </c>
      <c r="AE49" s="51">
        <v>37761180830113.234</v>
      </c>
      <c r="AF49" s="51">
        <v>37471791946549.375</v>
      </c>
      <c r="AG49" s="51">
        <v>37702085345064.875</v>
      </c>
      <c r="AH49" s="31" t="s">
        <v>129</v>
      </c>
    </row>
    <row r="50" spans="1:34" x14ac:dyDescent="0.25">
      <c r="A50" s="29" t="s">
        <v>34</v>
      </c>
      <c r="B50" s="30" t="s">
        <v>81</v>
      </c>
      <c r="C50" s="30" t="s">
        <v>61</v>
      </c>
      <c r="D50" s="30" t="s">
        <v>130</v>
      </c>
      <c r="E50" s="30" t="s">
        <v>131</v>
      </c>
      <c r="F50" s="30" t="s">
        <v>38</v>
      </c>
      <c r="G50" s="30" t="s">
        <v>39</v>
      </c>
      <c r="H50" s="30" t="s">
        <v>40</v>
      </c>
      <c r="I50" s="31" t="s">
        <v>479</v>
      </c>
      <c r="J50" s="51">
        <v>588220172297.88623</v>
      </c>
      <c r="K50" s="51">
        <v>409925548305.17883</v>
      </c>
      <c r="L50" s="51">
        <v>398523473141.52704</v>
      </c>
      <c r="M50" s="51">
        <v>574067628352.93933</v>
      </c>
      <c r="N50" s="51">
        <v>618921313220.94666</v>
      </c>
      <c r="O50" s="51">
        <v>695455912048.27063</v>
      </c>
      <c r="P50" s="51">
        <v>1811808319698.4629</v>
      </c>
      <c r="Q50" s="51">
        <v>1557842686959.3337</v>
      </c>
      <c r="R50" s="51">
        <v>1539049300000</v>
      </c>
      <c r="S50" s="51">
        <v>1537058897000</v>
      </c>
      <c r="T50" s="51">
        <v>1546703979000</v>
      </c>
      <c r="U50" s="51">
        <v>1515512258000</v>
      </c>
      <c r="V50" s="51">
        <v>1534664027263.0308</v>
      </c>
      <c r="W50" s="51">
        <v>1519426401682.625</v>
      </c>
      <c r="X50" s="51">
        <v>1580874464750.0713</v>
      </c>
      <c r="Y50" s="51">
        <v>1613031883825.9885</v>
      </c>
      <c r="Z50" s="51">
        <v>1595919832601.8872</v>
      </c>
      <c r="AA50" s="51">
        <v>1669241215011.2227</v>
      </c>
      <c r="AB50" s="51">
        <v>1494908528741.072</v>
      </c>
      <c r="AC50" s="51">
        <v>1638765565890.1025</v>
      </c>
      <c r="AD50" s="51">
        <v>1629571519626.6465</v>
      </c>
      <c r="AE50" s="51">
        <v>1751689006460.1125</v>
      </c>
      <c r="AF50" s="51">
        <v>1750280836900.8843</v>
      </c>
      <c r="AG50" s="51">
        <v>1670772477741.9673</v>
      </c>
      <c r="AH50" s="31" t="s">
        <v>132</v>
      </c>
    </row>
    <row r="51" spans="1:34" x14ac:dyDescent="0.25">
      <c r="A51" s="29" t="s">
        <v>34</v>
      </c>
      <c r="B51" s="30" t="s">
        <v>81</v>
      </c>
      <c r="C51" s="30" t="s">
        <v>61</v>
      </c>
      <c r="D51" s="30" t="s">
        <v>130</v>
      </c>
      <c r="E51" s="30" t="s">
        <v>133</v>
      </c>
      <c r="F51" s="30" t="s">
        <v>38</v>
      </c>
      <c r="G51" s="30" t="s">
        <v>39</v>
      </c>
      <c r="H51" s="30" t="s">
        <v>40</v>
      </c>
      <c r="I51" s="31" t="s">
        <v>479</v>
      </c>
      <c r="J51" s="51">
        <v>10702703488411.307</v>
      </c>
      <c r="K51" s="51">
        <v>11211628998576.441</v>
      </c>
      <c r="L51" s="51">
        <v>13264858708603.98</v>
      </c>
      <c r="M51" s="51">
        <v>13720802117473.65</v>
      </c>
      <c r="N51" s="51">
        <v>14543246205987.734</v>
      </c>
      <c r="O51" s="51">
        <v>13878702608219.65</v>
      </c>
      <c r="P51" s="51">
        <v>14627122200455.287</v>
      </c>
      <c r="Q51" s="51">
        <v>15806767366503.488</v>
      </c>
      <c r="R51" s="51">
        <v>14492253800000</v>
      </c>
      <c r="S51" s="51">
        <v>14290861267000.002</v>
      </c>
      <c r="T51" s="51">
        <v>14623157151999.998</v>
      </c>
      <c r="U51" s="51">
        <v>15018100726999.998</v>
      </c>
      <c r="V51" s="51">
        <v>18486374210337.32</v>
      </c>
      <c r="W51" s="51">
        <v>14612110378013.082</v>
      </c>
      <c r="X51" s="51">
        <v>14454875066507.256</v>
      </c>
      <c r="Y51" s="51">
        <v>15862995204523.924</v>
      </c>
      <c r="Z51" s="51">
        <v>16298531469878.824</v>
      </c>
      <c r="AA51" s="51">
        <v>16475428677608.076</v>
      </c>
      <c r="AB51" s="51">
        <v>16111555994158.66</v>
      </c>
      <c r="AC51" s="51">
        <v>17881439090552.754</v>
      </c>
      <c r="AD51" s="51">
        <v>21705335829061.047</v>
      </c>
      <c r="AE51" s="51">
        <v>21745971889550.531</v>
      </c>
      <c r="AF51" s="51">
        <v>18591707904632.133</v>
      </c>
      <c r="AG51" s="51">
        <v>17968819209195.828</v>
      </c>
      <c r="AH51" s="31" t="s">
        <v>134</v>
      </c>
    </row>
    <row r="52" spans="1:34" x14ac:dyDescent="0.25">
      <c r="A52" s="29" t="s">
        <v>34</v>
      </c>
      <c r="B52" s="30" t="s">
        <v>81</v>
      </c>
      <c r="C52" s="30" t="s">
        <v>61</v>
      </c>
      <c r="D52" s="30" t="s">
        <v>130</v>
      </c>
      <c r="E52" s="30" t="s">
        <v>135</v>
      </c>
      <c r="F52" s="30" t="s">
        <v>38</v>
      </c>
      <c r="G52" s="30" t="s">
        <v>39</v>
      </c>
      <c r="H52" s="30" t="s">
        <v>40</v>
      </c>
      <c r="I52" s="31" t="s">
        <v>479</v>
      </c>
      <c r="J52" s="51">
        <v>5656175215335.3389</v>
      </c>
      <c r="K52" s="51">
        <v>5709223281709.0225</v>
      </c>
      <c r="L52" s="51">
        <v>6395783134303.5293</v>
      </c>
      <c r="M52" s="51">
        <v>6177609836202.7178</v>
      </c>
      <c r="N52" s="51">
        <v>6996487828662.0186</v>
      </c>
      <c r="O52" s="51">
        <v>7109579297635.8389</v>
      </c>
      <c r="P52" s="51">
        <v>5118416922486.0508</v>
      </c>
      <c r="Q52" s="51">
        <v>4691642560342.1465</v>
      </c>
      <c r="R52" s="51">
        <v>4196110500000</v>
      </c>
      <c r="S52" s="51">
        <v>3874570579999.9995</v>
      </c>
      <c r="T52" s="51">
        <v>4002578483000</v>
      </c>
      <c r="U52" s="51">
        <v>4090111043000</v>
      </c>
      <c r="V52" s="51">
        <v>3721467107756.3784</v>
      </c>
      <c r="W52" s="51">
        <v>4011437219555.5986</v>
      </c>
      <c r="X52" s="51">
        <v>3777494497705.3931</v>
      </c>
      <c r="Y52" s="51">
        <v>4331442507418.2974</v>
      </c>
      <c r="Z52" s="51">
        <v>4550770578644.1689</v>
      </c>
      <c r="AA52" s="51">
        <v>5079087888750.5615</v>
      </c>
      <c r="AB52" s="51">
        <v>4851047485295.0938</v>
      </c>
      <c r="AC52" s="51">
        <v>4609347819460.5186</v>
      </c>
      <c r="AD52" s="51">
        <v>4021320572769.8677</v>
      </c>
      <c r="AE52" s="51">
        <v>4435968595959.9043</v>
      </c>
      <c r="AF52" s="51">
        <v>7511997072798.1182</v>
      </c>
      <c r="AG52" s="51">
        <v>9439640554897.5352</v>
      </c>
      <c r="AH52" s="31" t="s">
        <v>136</v>
      </c>
    </row>
    <row r="53" spans="1:34" x14ac:dyDescent="0.25">
      <c r="A53" s="29" t="s">
        <v>34</v>
      </c>
      <c r="B53" s="30" t="s">
        <v>81</v>
      </c>
      <c r="C53" s="30" t="s">
        <v>61</v>
      </c>
      <c r="D53" s="30" t="s">
        <v>137</v>
      </c>
      <c r="E53" s="30" t="s">
        <v>138</v>
      </c>
      <c r="F53" s="30" t="s">
        <v>38</v>
      </c>
      <c r="G53" s="30" t="s">
        <v>39</v>
      </c>
      <c r="H53" s="30" t="s">
        <v>40</v>
      </c>
      <c r="I53" s="31" t="s">
        <v>479</v>
      </c>
      <c r="J53" s="51">
        <v>936546030401.81189</v>
      </c>
      <c r="K53" s="51">
        <v>655301385210.81995</v>
      </c>
      <c r="L53" s="51">
        <v>853011001054.02881</v>
      </c>
      <c r="M53" s="51">
        <v>916528686797.3573</v>
      </c>
      <c r="N53" s="51">
        <v>978983738637.34155</v>
      </c>
      <c r="O53" s="51">
        <v>829974886921.37402</v>
      </c>
      <c r="P53" s="51">
        <v>1426671271256.8042</v>
      </c>
      <c r="Q53" s="51">
        <v>1287096135658.9153</v>
      </c>
      <c r="R53" s="51">
        <v>959070100000</v>
      </c>
      <c r="S53" s="51">
        <v>936715800000</v>
      </c>
      <c r="T53" s="51">
        <v>886827900000</v>
      </c>
      <c r="U53" s="51">
        <v>1126746100000</v>
      </c>
      <c r="V53" s="51">
        <v>542906911248.15845</v>
      </c>
      <c r="W53" s="51">
        <v>753221427392.65918</v>
      </c>
      <c r="X53" s="51">
        <v>1111956469333.1768</v>
      </c>
      <c r="Y53" s="51">
        <v>998394667401.43811</v>
      </c>
      <c r="Z53" s="51">
        <v>729091845471.13745</v>
      </c>
      <c r="AA53" s="51">
        <v>753388407176.03625</v>
      </c>
      <c r="AB53" s="51">
        <v>757242172778.69043</v>
      </c>
      <c r="AC53" s="51">
        <v>759572239336.60876</v>
      </c>
      <c r="AD53" s="51">
        <v>510383831242.31641</v>
      </c>
      <c r="AE53" s="51">
        <v>519060420010.15204</v>
      </c>
      <c r="AF53" s="51">
        <v>627978525036.75977</v>
      </c>
      <c r="AG53" s="51">
        <v>577834367621.45776</v>
      </c>
      <c r="AH53" s="31" t="s">
        <v>139</v>
      </c>
    </row>
    <row r="54" spans="1:34" x14ac:dyDescent="0.25">
      <c r="A54" s="29" t="s">
        <v>34</v>
      </c>
      <c r="B54" s="30" t="s">
        <v>81</v>
      </c>
      <c r="C54" s="30" t="s">
        <v>61</v>
      </c>
      <c r="D54" s="30" t="s">
        <v>137</v>
      </c>
      <c r="E54" s="30" t="s">
        <v>140</v>
      </c>
      <c r="F54" s="30" t="s">
        <v>38</v>
      </c>
      <c r="G54" s="30" t="s">
        <v>39</v>
      </c>
      <c r="H54" s="30" t="s">
        <v>40</v>
      </c>
      <c r="I54" s="31" t="s">
        <v>479</v>
      </c>
      <c r="J54" s="51">
        <v>645968372550.64014</v>
      </c>
      <c r="K54" s="51">
        <v>1721048989921.8682</v>
      </c>
      <c r="L54" s="51">
        <v>1370747222612.2207</v>
      </c>
      <c r="M54" s="51">
        <v>1330929117878.0068</v>
      </c>
      <c r="N54" s="51">
        <v>1195615194340.0339</v>
      </c>
      <c r="O54" s="51">
        <v>1055868477332.501</v>
      </c>
      <c r="P54" s="51">
        <v>995172841621.17407</v>
      </c>
      <c r="Q54" s="51">
        <v>5245696400639.4385</v>
      </c>
      <c r="R54" s="51">
        <v>8584017800000</v>
      </c>
      <c r="S54" s="51">
        <v>8657460983000</v>
      </c>
      <c r="T54" s="51">
        <v>9059516440000</v>
      </c>
      <c r="U54" s="51">
        <v>9323980486000</v>
      </c>
      <c r="V54" s="51">
        <v>8516782428949.0469</v>
      </c>
      <c r="W54" s="51">
        <v>8579046103842.7559</v>
      </c>
      <c r="X54" s="51">
        <v>9216479448993.2695</v>
      </c>
      <c r="Y54" s="51">
        <v>9426592511847.5723</v>
      </c>
      <c r="Z54" s="51">
        <v>8857438955882.7344</v>
      </c>
      <c r="AA54" s="51">
        <v>7952820091384.2441</v>
      </c>
      <c r="AB54" s="51">
        <v>7497225875711.3916</v>
      </c>
      <c r="AC54" s="51">
        <v>7709695862553.5479</v>
      </c>
      <c r="AD54" s="51">
        <v>6414300634246.5771</v>
      </c>
      <c r="AE54" s="51">
        <v>6978482803299.0684</v>
      </c>
      <c r="AF54" s="51">
        <v>7386833866200.6182</v>
      </c>
      <c r="AG54" s="51">
        <v>7364619404987.6738</v>
      </c>
      <c r="AH54" s="31" t="s">
        <v>141</v>
      </c>
    </row>
    <row r="55" spans="1:34" x14ac:dyDescent="0.25">
      <c r="A55" s="29" t="s">
        <v>34</v>
      </c>
      <c r="B55" s="30" t="s">
        <v>81</v>
      </c>
      <c r="C55" s="30" t="s">
        <v>61</v>
      </c>
      <c r="D55" s="30" t="s">
        <v>137</v>
      </c>
      <c r="E55" s="30" t="s">
        <v>142</v>
      </c>
      <c r="F55" s="30" t="s">
        <v>38</v>
      </c>
      <c r="G55" s="30" t="s">
        <v>39</v>
      </c>
      <c r="H55" s="30" t="s">
        <v>40</v>
      </c>
      <c r="I55" s="31" t="s">
        <v>479</v>
      </c>
      <c r="J55" s="51">
        <v>61295267348.762589</v>
      </c>
      <c r="K55" s="51">
        <v>69992427993.179977</v>
      </c>
      <c r="L55" s="51">
        <v>38103258882.812347</v>
      </c>
      <c r="M55" s="51">
        <v>38999617728.744118</v>
      </c>
      <c r="N55" s="51">
        <v>41585150439.706329</v>
      </c>
      <c r="O55" s="51">
        <v>38973268581.254723</v>
      </c>
      <c r="P55" s="51">
        <v>65264575895.547005</v>
      </c>
      <c r="Q55" s="51">
        <v>84276122937.121109</v>
      </c>
      <c r="R55" s="51">
        <v>85947200000</v>
      </c>
      <c r="S55" s="51">
        <v>95649500000</v>
      </c>
      <c r="T55" s="51">
        <v>109932600000</v>
      </c>
      <c r="U55" s="51">
        <v>120633000000</v>
      </c>
      <c r="V55" s="51">
        <v>113397190103.95107</v>
      </c>
      <c r="W55" s="51">
        <v>141571892420.62183</v>
      </c>
      <c r="X55" s="51">
        <v>92387239497.098785</v>
      </c>
      <c r="Y55" s="51">
        <v>85802527151.501953</v>
      </c>
      <c r="Z55" s="51">
        <v>85868198496.761993</v>
      </c>
      <c r="AA55" s="51">
        <v>83934286236.744171</v>
      </c>
      <c r="AB55" s="51">
        <v>84624220158.464279</v>
      </c>
      <c r="AC55" s="51">
        <v>73880755077.825546</v>
      </c>
      <c r="AD55" s="51">
        <v>60698102213.479973</v>
      </c>
      <c r="AE55" s="51">
        <v>74229190967.468933</v>
      </c>
      <c r="AF55" s="51">
        <v>60052388203.411369</v>
      </c>
      <c r="AG55" s="51">
        <v>52334766683.744331</v>
      </c>
      <c r="AH55" s="31" t="s">
        <v>143</v>
      </c>
    </row>
    <row r="56" spans="1:34" x14ac:dyDescent="0.25">
      <c r="A56" s="29" t="s">
        <v>45</v>
      </c>
      <c r="B56" s="30" t="s">
        <v>60</v>
      </c>
      <c r="C56" s="30" t="s">
        <v>144</v>
      </c>
      <c r="D56" s="30" t="s">
        <v>62</v>
      </c>
      <c r="E56" s="30" t="s">
        <v>46</v>
      </c>
      <c r="F56" s="30" t="s">
        <v>38</v>
      </c>
      <c r="G56" s="30" t="s">
        <v>39</v>
      </c>
      <c r="H56" s="30" t="s">
        <v>47</v>
      </c>
      <c r="I56" s="31" t="s">
        <v>479</v>
      </c>
      <c r="J56" s="51">
        <v>4984782.3364983853</v>
      </c>
      <c r="K56" s="51">
        <v>1060410.2392757589</v>
      </c>
      <c r="L56" s="51">
        <v>1822060.402522573</v>
      </c>
      <c r="M56" s="51">
        <v>317927.62182344263</v>
      </c>
      <c r="N56" s="51">
        <v>660746.08400384989</v>
      </c>
      <c r="O56" s="51">
        <v>3222918.621670601</v>
      </c>
      <c r="P56" s="51">
        <v>17601685.588844594</v>
      </c>
      <c r="Q56" s="51">
        <v>12265943.253189959</v>
      </c>
      <c r="R56" s="51">
        <v>12764714.240242215</v>
      </c>
      <c r="S56" s="51">
        <v>7732708.3665499194</v>
      </c>
      <c r="T56" s="51">
        <v>2462278.6291786763</v>
      </c>
      <c r="U56" s="51">
        <v>3922533.7490202463</v>
      </c>
      <c r="V56" s="51">
        <v>7621149.4245756557</v>
      </c>
      <c r="W56" s="51">
        <v>55036949.28759262</v>
      </c>
      <c r="X56" s="51">
        <v>22771698.928305857</v>
      </c>
      <c r="Y56" s="51">
        <v>23637470.377940536</v>
      </c>
      <c r="Z56" s="51">
        <v>54543567.806821622</v>
      </c>
      <c r="AA56" s="51">
        <v>46528479.701697223</v>
      </c>
      <c r="AB56" s="51">
        <v>38114355.796740614</v>
      </c>
      <c r="AC56" s="51">
        <v>47377179.933646083</v>
      </c>
      <c r="AD56" s="51">
        <v>28633762.29633477</v>
      </c>
      <c r="AE56" s="51">
        <v>12759789.906433957</v>
      </c>
      <c r="AF56" s="51">
        <v>2961668.7895984054</v>
      </c>
      <c r="AG56" s="51">
        <v>21950358.258505594</v>
      </c>
      <c r="AH56" s="31" t="s">
        <v>145</v>
      </c>
    </row>
    <row r="57" spans="1:34" x14ac:dyDescent="0.25">
      <c r="A57" s="29" t="s">
        <v>45</v>
      </c>
      <c r="B57" s="30" t="s">
        <v>60</v>
      </c>
      <c r="C57" s="30" t="s">
        <v>144</v>
      </c>
      <c r="D57" s="30" t="s">
        <v>62</v>
      </c>
      <c r="E57" s="30" t="s">
        <v>46</v>
      </c>
      <c r="F57" s="30" t="s">
        <v>38</v>
      </c>
      <c r="G57" s="30" t="s">
        <v>39</v>
      </c>
      <c r="H57" s="30" t="s">
        <v>65</v>
      </c>
      <c r="I57" s="31" t="s">
        <v>479</v>
      </c>
      <c r="J57" s="51"/>
      <c r="K57" s="51"/>
      <c r="L57" s="51"/>
      <c r="M57" s="51"/>
      <c r="N57" s="51"/>
      <c r="O57" s="51"/>
      <c r="P57" s="51"/>
      <c r="Q57" s="51"/>
      <c r="R57" s="51"/>
      <c r="S57" s="51"/>
      <c r="T57" s="51"/>
      <c r="U57" s="51"/>
      <c r="V57" s="51">
        <v>117375770072.05919</v>
      </c>
      <c r="W57" s="51">
        <v>139463487232.42416</v>
      </c>
      <c r="X57" s="51">
        <v>108985840677.77133</v>
      </c>
      <c r="Y57" s="51">
        <v>129331170345.28928</v>
      </c>
      <c r="Z57" s="51">
        <v>130814306800.87286</v>
      </c>
      <c r="AA57" s="51">
        <v>19356233084.231281</v>
      </c>
      <c r="AB57" s="51"/>
      <c r="AC57" s="51"/>
      <c r="AD57" s="51"/>
      <c r="AE57" s="51"/>
      <c r="AF57" s="51"/>
      <c r="AG57" s="51"/>
      <c r="AH57" s="31" t="s">
        <v>146</v>
      </c>
    </row>
    <row r="58" spans="1:34" x14ac:dyDescent="0.25">
      <c r="A58" s="29" t="s">
        <v>34</v>
      </c>
      <c r="B58" s="30" t="s">
        <v>60</v>
      </c>
      <c r="C58" s="30" t="s">
        <v>144</v>
      </c>
      <c r="D58" s="30" t="s">
        <v>62</v>
      </c>
      <c r="E58" s="30" t="s">
        <v>46</v>
      </c>
      <c r="F58" s="30" t="s">
        <v>38</v>
      </c>
      <c r="G58" s="30" t="s">
        <v>39</v>
      </c>
      <c r="H58" s="30" t="s">
        <v>67</v>
      </c>
      <c r="I58" s="31" t="s">
        <v>479</v>
      </c>
      <c r="J58" s="51"/>
      <c r="K58" s="51"/>
      <c r="L58" s="51">
        <v>865009999999.99963</v>
      </c>
      <c r="M58" s="51">
        <v>20239999999.999996</v>
      </c>
      <c r="N58" s="51"/>
      <c r="O58" s="51">
        <v>1419999.9999999993</v>
      </c>
      <c r="P58" s="51">
        <v>12839999.999999993</v>
      </c>
      <c r="Q58" s="51">
        <v>9539999999.9999962</v>
      </c>
      <c r="R58" s="51"/>
      <c r="S58" s="51">
        <v>6999999.9999999963</v>
      </c>
      <c r="T58" s="51">
        <v>6999999.9999999963</v>
      </c>
      <c r="U58" s="51"/>
      <c r="V58" s="51"/>
      <c r="W58" s="51"/>
      <c r="X58" s="51"/>
      <c r="Y58" s="51"/>
      <c r="Z58" s="51"/>
      <c r="AA58" s="51"/>
      <c r="AB58" s="51"/>
      <c r="AC58" s="51"/>
      <c r="AD58" s="51"/>
      <c r="AE58" s="51"/>
      <c r="AF58" s="51"/>
      <c r="AG58" s="51"/>
      <c r="AH58" s="31" t="s">
        <v>147</v>
      </c>
    </row>
    <row r="59" spans="1:34" x14ac:dyDescent="0.25">
      <c r="A59" s="29" t="s">
        <v>45</v>
      </c>
      <c r="B59" s="30" t="s">
        <v>60</v>
      </c>
      <c r="C59" s="30" t="s">
        <v>144</v>
      </c>
      <c r="D59" s="30" t="s">
        <v>62</v>
      </c>
      <c r="E59" s="30" t="s">
        <v>46</v>
      </c>
      <c r="F59" s="30" t="s">
        <v>38</v>
      </c>
      <c r="G59" s="30" t="s">
        <v>39</v>
      </c>
      <c r="H59" s="30" t="s">
        <v>69</v>
      </c>
      <c r="I59" s="31" t="s">
        <v>479</v>
      </c>
      <c r="J59" s="51">
        <v>2294632000000.001</v>
      </c>
      <c r="K59" s="51">
        <v>972636999999.99817</v>
      </c>
      <c r="L59" s="51">
        <v>1557732000000</v>
      </c>
      <c r="M59" s="51">
        <v>2959090999999.9985</v>
      </c>
      <c r="N59" s="51">
        <v>2957299040000.0029</v>
      </c>
      <c r="O59" s="51">
        <v>3218813509999.999</v>
      </c>
      <c r="P59" s="51">
        <v>3007521029999.9971</v>
      </c>
      <c r="Q59" s="51">
        <v>2693858000000.0044</v>
      </c>
      <c r="R59" s="51">
        <v>2655531000000.0039</v>
      </c>
      <c r="S59" s="51">
        <v>1251607408762.0327</v>
      </c>
      <c r="T59" s="51">
        <v>58935480903.680412</v>
      </c>
      <c r="U59" s="51">
        <v>2168210202049.4343</v>
      </c>
      <c r="V59" s="51">
        <v>146753000000</v>
      </c>
      <c r="W59" s="51">
        <v>202642000000.00003</v>
      </c>
      <c r="X59" s="51">
        <v>234887000000.00003</v>
      </c>
      <c r="Y59" s="51">
        <v>198802000000</v>
      </c>
      <c r="Z59" s="51">
        <v>345919000000</v>
      </c>
      <c r="AA59" s="51">
        <v>376855000000.00006</v>
      </c>
      <c r="AB59" s="51">
        <v>350314000000</v>
      </c>
      <c r="AC59" s="51">
        <v>393330000000</v>
      </c>
      <c r="AD59" s="51">
        <v>318803000000</v>
      </c>
      <c r="AE59" s="51">
        <v>345929000000</v>
      </c>
      <c r="AF59" s="51">
        <v>420290000000</v>
      </c>
      <c r="AG59" s="51">
        <v>439265000000.00006</v>
      </c>
      <c r="AH59" s="31" t="s">
        <v>148</v>
      </c>
    </row>
    <row r="60" spans="1:34" x14ac:dyDescent="0.25">
      <c r="A60" s="29" t="s">
        <v>34</v>
      </c>
      <c r="B60" s="30" t="s">
        <v>60</v>
      </c>
      <c r="C60" s="30" t="s">
        <v>144</v>
      </c>
      <c r="D60" s="30" t="s">
        <v>62</v>
      </c>
      <c r="E60" s="30" t="s">
        <v>46</v>
      </c>
      <c r="F60" s="30" t="s">
        <v>38</v>
      </c>
      <c r="G60" s="30" t="s">
        <v>39</v>
      </c>
      <c r="H60" s="30" t="s">
        <v>50</v>
      </c>
      <c r="I60" s="31" t="s">
        <v>479</v>
      </c>
      <c r="J60" s="51">
        <v>9791015217.6634903</v>
      </c>
      <c r="K60" s="51">
        <v>1689939589.7114506</v>
      </c>
      <c r="L60" s="51">
        <v>1809177939.5811903</v>
      </c>
      <c r="M60" s="51">
        <v>1365682072.3731451</v>
      </c>
      <c r="N60" s="51">
        <v>1968159253.909899</v>
      </c>
      <c r="O60" s="51">
        <v>5407727081.368062</v>
      </c>
      <c r="P60" s="51">
        <v>3906038314.3610291</v>
      </c>
      <c r="Q60" s="51">
        <v>3028734056.7406106</v>
      </c>
      <c r="R60" s="51">
        <v>4477235285.904027</v>
      </c>
      <c r="S60" s="51">
        <v>4028719954.180244</v>
      </c>
      <c r="T60" s="51">
        <v>1700905473.9111049</v>
      </c>
      <c r="U60" s="51">
        <v>1177794481.7211905</v>
      </c>
      <c r="V60" s="51">
        <v>1390663827.8057551</v>
      </c>
      <c r="W60" s="51">
        <v>3301836546.2819033</v>
      </c>
      <c r="X60" s="51">
        <v>1234697279.3153625</v>
      </c>
      <c r="Y60" s="51">
        <v>668497720.13651729</v>
      </c>
      <c r="Z60" s="51">
        <v>1180331038.7331436</v>
      </c>
      <c r="AA60" s="51">
        <v>956891827.47968245</v>
      </c>
      <c r="AB60" s="51">
        <v>734057617.0508256</v>
      </c>
      <c r="AC60" s="51">
        <v>727842403.86675644</v>
      </c>
      <c r="AD60" s="51">
        <v>326352408.19663405</v>
      </c>
      <c r="AE60" s="51">
        <v>127745592.10147096</v>
      </c>
      <c r="AF60" s="51">
        <v>25333542.381347686</v>
      </c>
      <c r="AG60" s="51">
        <v>138220274.55999067</v>
      </c>
      <c r="AH60" s="31" t="s">
        <v>149</v>
      </c>
    </row>
    <row r="61" spans="1:34" x14ac:dyDescent="0.25">
      <c r="A61" s="29" t="s">
        <v>34</v>
      </c>
      <c r="B61" s="30" t="s">
        <v>60</v>
      </c>
      <c r="C61" s="30" t="s">
        <v>144</v>
      </c>
      <c r="D61" s="30" t="s">
        <v>62</v>
      </c>
      <c r="E61" s="30" t="s">
        <v>46</v>
      </c>
      <c r="F61" s="30" t="s">
        <v>38</v>
      </c>
      <c r="G61" s="30" t="s">
        <v>39</v>
      </c>
      <c r="H61" s="30" t="s">
        <v>72</v>
      </c>
      <c r="I61" s="31" t="s">
        <v>479</v>
      </c>
      <c r="J61" s="51">
        <v>2790000000.00001</v>
      </c>
      <c r="K61" s="51">
        <v>7638000000.0729609</v>
      </c>
      <c r="L61" s="51">
        <v>11601000000.132835</v>
      </c>
      <c r="M61" s="51">
        <v>3253999999.8949256</v>
      </c>
      <c r="N61" s="51">
        <v>6685309999.9999981</v>
      </c>
      <c r="O61" s="51">
        <v>5217619999.9999952</v>
      </c>
      <c r="P61" s="51"/>
      <c r="Q61" s="51"/>
      <c r="R61" s="51">
        <v>22999999.999200001</v>
      </c>
      <c r="S61" s="51"/>
      <c r="T61" s="51">
        <v>287415000.00000137</v>
      </c>
      <c r="U61" s="51"/>
      <c r="V61" s="51"/>
      <c r="W61" s="51"/>
      <c r="X61" s="51"/>
      <c r="Y61" s="51"/>
      <c r="Z61" s="51"/>
      <c r="AA61" s="51"/>
      <c r="AB61" s="51"/>
      <c r="AC61" s="51"/>
      <c r="AD61" s="51"/>
      <c r="AE61" s="51"/>
      <c r="AF61" s="51"/>
      <c r="AG61" s="51"/>
      <c r="AH61" s="31" t="s">
        <v>150</v>
      </c>
    </row>
    <row r="62" spans="1:34" x14ac:dyDescent="0.25">
      <c r="A62" s="29" t="s">
        <v>34</v>
      </c>
      <c r="B62" s="30" t="s">
        <v>60</v>
      </c>
      <c r="C62" s="30" t="s">
        <v>144</v>
      </c>
      <c r="D62" s="30" t="s">
        <v>62</v>
      </c>
      <c r="E62" s="30" t="s">
        <v>46</v>
      </c>
      <c r="F62" s="30" t="s">
        <v>38</v>
      </c>
      <c r="G62" s="30" t="s">
        <v>39</v>
      </c>
      <c r="H62" s="30" t="s">
        <v>56</v>
      </c>
      <c r="I62" s="31" t="s">
        <v>479</v>
      </c>
      <c r="J62" s="51"/>
      <c r="K62" s="51"/>
      <c r="L62" s="51"/>
      <c r="M62" s="51"/>
      <c r="N62" s="51"/>
      <c r="O62" s="51">
        <v>24790000.000649255</v>
      </c>
      <c r="P62" s="51"/>
      <c r="Q62" s="51"/>
      <c r="R62" s="51"/>
      <c r="S62" s="51"/>
      <c r="T62" s="51"/>
      <c r="U62" s="51"/>
      <c r="V62" s="51"/>
      <c r="W62" s="51"/>
      <c r="X62" s="51"/>
      <c r="Y62" s="51"/>
      <c r="Z62" s="51"/>
      <c r="AA62" s="51"/>
      <c r="AB62" s="51"/>
      <c r="AC62" s="51"/>
      <c r="AD62" s="51"/>
      <c r="AE62" s="51"/>
      <c r="AF62" s="51"/>
      <c r="AG62" s="51"/>
      <c r="AH62" s="31" t="s">
        <v>151</v>
      </c>
    </row>
    <row r="63" spans="1:34" x14ac:dyDescent="0.25">
      <c r="A63" s="29" t="s">
        <v>45</v>
      </c>
      <c r="B63" s="30" t="s">
        <v>60</v>
      </c>
      <c r="C63" s="30" t="s">
        <v>144</v>
      </c>
      <c r="D63" s="30" t="s">
        <v>62</v>
      </c>
      <c r="E63" s="30" t="s">
        <v>46</v>
      </c>
      <c r="F63" s="30" t="s">
        <v>38</v>
      </c>
      <c r="G63" s="30" t="s">
        <v>39</v>
      </c>
      <c r="H63" s="30" t="s">
        <v>75</v>
      </c>
      <c r="I63" s="31" t="s">
        <v>479</v>
      </c>
      <c r="J63" s="51">
        <v>274229000000.00037</v>
      </c>
      <c r="K63" s="51"/>
      <c r="L63" s="51"/>
      <c r="M63" s="51"/>
      <c r="N63" s="51"/>
      <c r="O63" s="51">
        <v>349743689999.99994</v>
      </c>
      <c r="P63" s="51">
        <v>354400760000.00018</v>
      </c>
      <c r="Q63" s="51">
        <v>291344000000.00024</v>
      </c>
      <c r="R63" s="51">
        <v>286679000000</v>
      </c>
      <c r="S63" s="51">
        <v>253323822644.2131</v>
      </c>
      <c r="T63" s="51">
        <v>140102516943.02982</v>
      </c>
      <c r="U63" s="51">
        <v>168634602312.17313</v>
      </c>
      <c r="V63" s="51"/>
      <c r="W63" s="51"/>
      <c r="X63" s="51"/>
      <c r="Y63" s="51"/>
      <c r="Z63" s="51">
        <v>47195000000</v>
      </c>
      <c r="AA63" s="51">
        <v>44341000000</v>
      </c>
      <c r="AB63" s="51">
        <v>40953000000</v>
      </c>
      <c r="AC63" s="51">
        <v>38459000000</v>
      </c>
      <c r="AD63" s="51">
        <v>38680000000</v>
      </c>
      <c r="AE63" s="51">
        <v>35301000000</v>
      </c>
      <c r="AF63" s="51">
        <v>28228999999.999996</v>
      </c>
      <c r="AG63" s="51">
        <v>34814000000</v>
      </c>
      <c r="AH63" s="31" t="s">
        <v>152</v>
      </c>
    </row>
    <row r="64" spans="1:34" x14ac:dyDescent="0.25">
      <c r="A64" s="29" t="s">
        <v>34</v>
      </c>
      <c r="B64" s="30" t="s">
        <v>60</v>
      </c>
      <c r="C64" s="30" t="s">
        <v>144</v>
      </c>
      <c r="D64" s="30" t="s">
        <v>62</v>
      </c>
      <c r="E64" s="30" t="s">
        <v>46</v>
      </c>
      <c r="F64" s="30" t="s">
        <v>38</v>
      </c>
      <c r="G64" s="30" t="s">
        <v>39</v>
      </c>
      <c r="H64" s="30" t="s">
        <v>40</v>
      </c>
      <c r="I64" s="31" t="s">
        <v>479</v>
      </c>
      <c r="J64" s="51">
        <v>13725921000646.801</v>
      </c>
      <c r="K64" s="51">
        <v>12645238000266.838</v>
      </c>
      <c r="L64" s="51">
        <v>13039647999767.094</v>
      </c>
      <c r="M64" s="51">
        <v>16161418000711.354</v>
      </c>
      <c r="N64" s="51">
        <v>13010421360236.805</v>
      </c>
      <c r="O64" s="51">
        <v>13706812960104.625</v>
      </c>
      <c r="P64" s="51">
        <v>13464404050117.506</v>
      </c>
      <c r="Q64" s="51">
        <v>14589170999780.008</v>
      </c>
      <c r="R64" s="51">
        <v>14400110000588.762</v>
      </c>
      <c r="S64" s="51">
        <v>19785416960435.621</v>
      </c>
      <c r="T64" s="51">
        <v>14764884399172.336</v>
      </c>
      <c r="U64" s="51">
        <v>21143552466315.27</v>
      </c>
      <c r="V64" s="51">
        <v>16866975904023.082</v>
      </c>
      <c r="W64" s="51">
        <v>16795933344129.127</v>
      </c>
      <c r="X64" s="51">
        <v>16800532233057.652</v>
      </c>
      <c r="Y64" s="51">
        <v>16768584900669.715</v>
      </c>
      <c r="Z64" s="51">
        <v>16767945232757.514</v>
      </c>
      <c r="AA64" s="51">
        <v>18416768389694.047</v>
      </c>
      <c r="AB64" s="51">
        <v>16532901137511.412</v>
      </c>
      <c r="AC64" s="51">
        <v>15452737175133.254</v>
      </c>
      <c r="AD64" s="51">
        <v>14775085233719.25</v>
      </c>
      <c r="AE64" s="51">
        <v>14630054248430.426</v>
      </c>
      <c r="AF64" s="51">
        <v>13778276037392.521</v>
      </c>
      <c r="AG64" s="51">
        <v>12686287565736.803</v>
      </c>
      <c r="AH64" s="31" t="s">
        <v>153</v>
      </c>
    </row>
    <row r="65" spans="1:34" x14ac:dyDescent="0.25">
      <c r="A65" s="29" t="s">
        <v>34</v>
      </c>
      <c r="B65" s="30" t="s">
        <v>60</v>
      </c>
      <c r="C65" s="30" t="s">
        <v>144</v>
      </c>
      <c r="D65" s="30" t="s">
        <v>62</v>
      </c>
      <c r="E65" s="30" t="s">
        <v>46</v>
      </c>
      <c r="F65" s="30" t="s">
        <v>38</v>
      </c>
      <c r="G65" s="30" t="s">
        <v>39</v>
      </c>
      <c r="H65" s="30" t="s">
        <v>78</v>
      </c>
      <c r="I65" s="31" t="s">
        <v>479</v>
      </c>
      <c r="J65" s="51">
        <v>401999999.99999958</v>
      </c>
      <c r="K65" s="51">
        <v>30999999.999600001</v>
      </c>
      <c r="L65" s="51">
        <v>94999999.999148279</v>
      </c>
      <c r="M65" s="51"/>
      <c r="N65" s="51"/>
      <c r="O65" s="51"/>
      <c r="P65" s="51"/>
      <c r="Q65" s="51"/>
      <c r="R65" s="51"/>
      <c r="S65" s="51">
        <v>3265935.8170440993</v>
      </c>
      <c r="T65" s="51"/>
      <c r="U65" s="51"/>
      <c r="V65" s="51"/>
      <c r="W65" s="51"/>
      <c r="X65" s="51"/>
      <c r="Y65" s="51">
        <v>510671358.81367248</v>
      </c>
      <c r="Z65" s="51">
        <v>589737700</v>
      </c>
      <c r="AA65" s="51">
        <v>2000000</v>
      </c>
      <c r="AB65" s="51">
        <v>2000000</v>
      </c>
      <c r="AC65" s="51">
        <v>441579622.23959261</v>
      </c>
      <c r="AD65" s="51"/>
      <c r="AE65" s="51"/>
      <c r="AF65" s="51"/>
      <c r="AG65" s="51"/>
      <c r="AH65" s="31" t="s">
        <v>154</v>
      </c>
    </row>
    <row r="66" spans="1:34" x14ac:dyDescent="0.25">
      <c r="A66" s="29" t="s">
        <v>45</v>
      </c>
      <c r="B66" s="30" t="s">
        <v>60</v>
      </c>
      <c r="C66" s="30" t="s">
        <v>144</v>
      </c>
      <c r="D66" s="30" t="s">
        <v>62</v>
      </c>
      <c r="E66" s="30" t="s">
        <v>46</v>
      </c>
      <c r="F66" s="30" t="s">
        <v>38</v>
      </c>
      <c r="G66" s="30" t="s">
        <v>39</v>
      </c>
      <c r="H66" s="30" t="s">
        <v>501</v>
      </c>
      <c r="I66" s="31" t="s">
        <v>479</v>
      </c>
      <c r="J66" s="51"/>
      <c r="K66" s="51"/>
      <c r="L66" s="51"/>
      <c r="M66" s="51"/>
      <c r="N66" s="51"/>
      <c r="O66" s="51"/>
      <c r="P66" s="51"/>
      <c r="Q66" s="51"/>
      <c r="R66" s="51"/>
      <c r="S66" s="51"/>
      <c r="T66" s="51">
        <v>898672.59992003674</v>
      </c>
      <c r="U66" s="51">
        <v>564242.5232814264</v>
      </c>
      <c r="V66" s="51">
        <v>3363031.0561396689</v>
      </c>
      <c r="W66" s="51">
        <v>107443167.282451</v>
      </c>
      <c r="X66" s="51">
        <v>38469201.015431866</v>
      </c>
      <c r="Y66" s="51">
        <v>30872717.213693827</v>
      </c>
      <c r="Z66" s="51">
        <v>85370825.829238474</v>
      </c>
      <c r="AA66" s="51">
        <v>91941815.658172831</v>
      </c>
      <c r="AB66" s="51">
        <v>79269980.312350154</v>
      </c>
      <c r="AC66" s="51">
        <v>138367329.73690787</v>
      </c>
      <c r="AD66" s="51">
        <v>63296587.08428552</v>
      </c>
      <c r="AE66" s="51">
        <v>41393387.934035182</v>
      </c>
      <c r="AF66" s="51">
        <v>14523456.733422784</v>
      </c>
      <c r="AG66" s="51">
        <v>152670514.73677906</v>
      </c>
      <c r="AH66" s="31" t="s">
        <v>155</v>
      </c>
    </row>
    <row r="67" spans="1:34" x14ac:dyDescent="0.25">
      <c r="A67" s="29" t="s">
        <v>34</v>
      </c>
      <c r="B67" s="30" t="s">
        <v>60</v>
      </c>
      <c r="C67" s="30" t="s">
        <v>144</v>
      </c>
      <c r="D67" s="30" t="s">
        <v>156</v>
      </c>
      <c r="E67" s="30" t="s">
        <v>46</v>
      </c>
      <c r="F67" s="30" t="s">
        <v>38</v>
      </c>
      <c r="G67" s="30" t="s">
        <v>39</v>
      </c>
      <c r="H67" s="30" t="s">
        <v>157</v>
      </c>
      <c r="I67" s="31" t="s">
        <v>479</v>
      </c>
      <c r="J67" s="51"/>
      <c r="K67" s="51"/>
      <c r="L67" s="51"/>
      <c r="M67" s="51"/>
      <c r="N67" s="51"/>
      <c r="O67" s="51"/>
      <c r="P67" s="51"/>
      <c r="Q67" s="51"/>
      <c r="R67" s="51"/>
      <c r="S67" s="51"/>
      <c r="T67" s="51"/>
      <c r="U67" s="51">
        <v>9472804711.4041309</v>
      </c>
      <c r="V67" s="51">
        <v>6609145069583.752</v>
      </c>
      <c r="W67" s="51">
        <v>27327744068828.953</v>
      </c>
      <c r="X67" s="51">
        <v>22567145491667.859</v>
      </c>
      <c r="Y67" s="51">
        <v>20100672962033.633</v>
      </c>
      <c r="Z67" s="51">
        <v>15012778226499.092</v>
      </c>
      <c r="AA67" s="51">
        <v>17376619454438.172</v>
      </c>
      <c r="AB67" s="51">
        <v>17445996369110.133</v>
      </c>
      <c r="AC67" s="51">
        <v>18781134479696.539</v>
      </c>
      <c r="AD67" s="51">
        <v>16633008832236.918</v>
      </c>
      <c r="AE67" s="51">
        <v>17834033440129.684</v>
      </c>
      <c r="AF67" s="51">
        <v>17042630116325.9</v>
      </c>
      <c r="AG67" s="51">
        <v>18719481894392.992</v>
      </c>
      <c r="AH67" s="31" t="s">
        <v>158</v>
      </c>
    </row>
    <row r="68" spans="1:34" x14ac:dyDescent="0.25">
      <c r="A68" s="29" t="s">
        <v>45</v>
      </c>
      <c r="B68" s="30" t="s">
        <v>60</v>
      </c>
      <c r="C68" s="30" t="s">
        <v>144</v>
      </c>
      <c r="D68" s="30" t="s">
        <v>156</v>
      </c>
      <c r="E68" s="30" t="s">
        <v>46</v>
      </c>
      <c r="F68" s="30" t="s">
        <v>38</v>
      </c>
      <c r="G68" s="30" t="s">
        <v>39</v>
      </c>
      <c r="H68" s="30" t="s">
        <v>47</v>
      </c>
      <c r="I68" s="31" t="s">
        <v>479</v>
      </c>
      <c r="J68" s="51">
        <v>12367816.934319455</v>
      </c>
      <c r="K68" s="51">
        <v>45757548.399051689</v>
      </c>
      <c r="L68" s="51">
        <v>1584619.0690214226</v>
      </c>
      <c r="M68" s="51"/>
      <c r="N68" s="51">
        <v>627121.80642356758</v>
      </c>
      <c r="O68" s="51">
        <v>927906.56058049132</v>
      </c>
      <c r="P68" s="51"/>
      <c r="Q68" s="51"/>
      <c r="R68" s="51"/>
      <c r="S68" s="51">
        <v>47334348.805909261</v>
      </c>
      <c r="T68" s="51">
        <v>25162275.844181467</v>
      </c>
      <c r="U68" s="51">
        <v>12638047.917315122</v>
      </c>
      <c r="V68" s="51">
        <v>77719904.19351694</v>
      </c>
      <c r="W68" s="51">
        <v>301986800.45952654</v>
      </c>
      <c r="X68" s="51">
        <v>213932611.05724818</v>
      </c>
      <c r="Y68" s="51">
        <v>270368037.33235997</v>
      </c>
      <c r="Z68" s="51">
        <v>469117439.11530858</v>
      </c>
      <c r="AA68" s="51">
        <v>370866650.2837202</v>
      </c>
      <c r="AB68" s="51">
        <v>378367070.55960733</v>
      </c>
      <c r="AC68" s="51">
        <v>1023645525.7439703</v>
      </c>
      <c r="AD68" s="51">
        <v>586677609.50698066</v>
      </c>
      <c r="AE68" s="51">
        <v>377922761.21470344</v>
      </c>
      <c r="AF68" s="51">
        <v>436227954.06845796</v>
      </c>
      <c r="AG68" s="51">
        <v>479773379.32211393</v>
      </c>
      <c r="AH68" s="31" t="s">
        <v>159</v>
      </c>
    </row>
    <row r="69" spans="1:34" x14ac:dyDescent="0.25">
      <c r="A69" s="29" t="s">
        <v>45</v>
      </c>
      <c r="B69" s="30" t="s">
        <v>60</v>
      </c>
      <c r="C69" s="30" t="s">
        <v>144</v>
      </c>
      <c r="D69" s="30" t="s">
        <v>156</v>
      </c>
      <c r="E69" s="30" t="s">
        <v>46</v>
      </c>
      <c r="F69" s="30" t="s">
        <v>38</v>
      </c>
      <c r="G69" s="30" t="s">
        <v>39</v>
      </c>
      <c r="H69" s="30" t="s">
        <v>160</v>
      </c>
      <c r="I69" s="31" t="s">
        <v>479</v>
      </c>
      <c r="J69" s="51">
        <v>17489921000133.322</v>
      </c>
      <c r="K69" s="51">
        <v>24215946000057.031</v>
      </c>
      <c r="L69" s="51">
        <v>16833239000037.506</v>
      </c>
      <c r="M69" s="51">
        <v>16201702999389.605</v>
      </c>
      <c r="N69" s="51">
        <v>11658529960413.811</v>
      </c>
      <c r="O69" s="51">
        <v>10644168839769.344</v>
      </c>
      <c r="P69" s="51">
        <v>10155654629638.098</v>
      </c>
      <c r="Q69" s="51">
        <v>10265728000069.113</v>
      </c>
      <c r="R69" s="51">
        <v>8768387999878.0752</v>
      </c>
      <c r="S69" s="51">
        <v>8298205650889.1748</v>
      </c>
      <c r="T69" s="51">
        <v>7385694250961.7275</v>
      </c>
      <c r="U69" s="51">
        <v>9063721458763.9395</v>
      </c>
      <c r="V69" s="51">
        <v>17485834622809.635</v>
      </c>
      <c r="W69" s="51">
        <v>15239330722951.678</v>
      </c>
      <c r="X69" s="51">
        <v>15322021777237.027</v>
      </c>
      <c r="Y69" s="51">
        <v>11944293862306.971</v>
      </c>
      <c r="Z69" s="51">
        <v>11672843171236.748</v>
      </c>
      <c r="AA69" s="51">
        <v>10798007783539.148</v>
      </c>
      <c r="AB69" s="51">
        <v>11959606508443.117</v>
      </c>
      <c r="AC69" s="51">
        <v>17638116873693.973</v>
      </c>
      <c r="AD69" s="51">
        <v>17790551017295.012</v>
      </c>
      <c r="AE69" s="51">
        <v>16488319274404.986</v>
      </c>
      <c r="AF69" s="51">
        <v>17336193987413.057</v>
      </c>
      <c r="AG69" s="51">
        <v>17916729668415.855</v>
      </c>
      <c r="AH69" s="31" t="s">
        <v>161</v>
      </c>
    </row>
    <row r="70" spans="1:34" x14ac:dyDescent="0.25">
      <c r="A70" s="29" t="s">
        <v>45</v>
      </c>
      <c r="B70" s="30" t="s">
        <v>60</v>
      </c>
      <c r="C70" s="30" t="s">
        <v>144</v>
      </c>
      <c r="D70" s="30" t="s">
        <v>156</v>
      </c>
      <c r="E70" s="30" t="s">
        <v>46</v>
      </c>
      <c r="F70" s="30" t="s">
        <v>38</v>
      </c>
      <c r="G70" s="30" t="s">
        <v>39</v>
      </c>
      <c r="H70" s="30" t="s">
        <v>65</v>
      </c>
      <c r="I70" s="31" t="s">
        <v>479</v>
      </c>
      <c r="J70" s="51"/>
      <c r="K70" s="51"/>
      <c r="L70" s="51"/>
      <c r="M70" s="51"/>
      <c r="N70" s="51"/>
      <c r="O70" s="51"/>
      <c r="P70" s="51"/>
      <c r="Q70" s="51"/>
      <c r="R70" s="51"/>
      <c r="S70" s="51"/>
      <c r="T70" s="51"/>
      <c r="U70" s="51">
        <v>716576573</v>
      </c>
      <c r="V70" s="51">
        <v>2336766518497.0781</v>
      </c>
      <c r="W70" s="51">
        <v>4863135645012.8916</v>
      </c>
      <c r="X70" s="51">
        <v>4371271213726.0776</v>
      </c>
      <c r="Y70" s="51">
        <v>4859990585411.1553</v>
      </c>
      <c r="Z70" s="51">
        <v>4209380575674.0874</v>
      </c>
      <c r="AA70" s="51">
        <v>4281191133934.874</v>
      </c>
      <c r="AB70" s="51">
        <v>4391679592656.5166</v>
      </c>
      <c r="AC70" s="51">
        <v>4293345194913.9038</v>
      </c>
      <c r="AD70" s="51">
        <v>4419294370870.791</v>
      </c>
      <c r="AE70" s="51">
        <v>3866833935992.0947</v>
      </c>
      <c r="AF70" s="51">
        <v>4048238396394.3032</v>
      </c>
      <c r="AG70" s="51">
        <v>4300773178746.1152</v>
      </c>
      <c r="AH70" s="31" t="s">
        <v>162</v>
      </c>
    </row>
    <row r="71" spans="1:34" x14ac:dyDescent="0.25">
      <c r="A71" s="29" t="s">
        <v>34</v>
      </c>
      <c r="B71" s="30" t="s">
        <v>60</v>
      </c>
      <c r="C71" s="30" t="s">
        <v>144</v>
      </c>
      <c r="D71" s="30" t="s">
        <v>156</v>
      </c>
      <c r="E71" s="30" t="s">
        <v>46</v>
      </c>
      <c r="F71" s="30" t="s">
        <v>38</v>
      </c>
      <c r="G71" s="30" t="s">
        <v>39</v>
      </c>
      <c r="H71" s="30" t="s">
        <v>113</v>
      </c>
      <c r="I71" s="31" t="s">
        <v>479</v>
      </c>
      <c r="J71" s="51">
        <v>24184898000000.066</v>
      </c>
      <c r="K71" s="51">
        <v>22776179999850.25</v>
      </c>
      <c r="L71" s="51">
        <v>25587191999500.395</v>
      </c>
      <c r="M71" s="51">
        <v>23166289000440.82</v>
      </c>
      <c r="N71" s="51">
        <v>19729645219649.809</v>
      </c>
      <c r="O71" s="51">
        <v>18720886959936.672</v>
      </c>
      <c r="P71" s="51">
        <v>19702658959802.168</v>
      </c>
      <c r="Q71" s="51">
        <v>20342057000385.75</v>
      </c>
      <c r="R71" s="51">
        <v>22029655999799.711</v>
      </c>
      <c r="S71" s="51">
        <v>19775725899544.016</v>
      </c>
      <c r="T71" s="51">
        <v>21000095333581.758</v>
      </c>
      <c r="U71" s="51">
        <v>12600280115105.01</v>
      </c>
      <c r="V71" s="51">
        <v>13180769922432.158</v>
      </c>
      <c r="W71" s="51">
        <v>7342040623253.5654</v>
      </c>
      <c r="X71" s="51">
        <v>7463224716286.7012</v>
      </c>
      <c r="Y71" s="51">
        <v>2781201052832.1816</v>
      </c>
      <c r="Z71" s="51">
        <v>3186566077915.0474</v>
      </c>
      <c r="AA71" s="51">
        <v>2871147485815.689</v>
      </c>
      <c r="AB71" s="51">
        <v>2932910245724.6577</v>
      </c>
      <c r="AC71" s="51">
        <v>2500765970485.7441</v>
      </c>
      <c r="AD71" s="51">
        <v>2885678008883.6953</v>
      </c>
      <c r="AE71" s="51">
        <v>2999544223600.6011</v>
      </c>
      <c r="AF71" s="51">
        <v>2990762834549.4966</v>
      </c>
      <c r="AG71" s="51">
        <v>2200697242978.3979</v>
      </c>
      <c r="AH71" s="31" t="s">
        <v>163</v>
      </c>
    </row>
    <row r="72" spans="1:34" x14ac:dyDescent="0.25">
      <c r="A72" s="29" t="s">
        <v>34</v>
      </c>
      <c r="B72" s="30" t="s">
        <v>60</v>
      </c>
      <c r="C72" s="30" t="s">
        <v>144</v>
      </c>
      <c r="D72" s="30" t="s">
        <v>156</v>
      </c>
      <c r="E72" s="30" t="s">
        <v>46</v>
      </c>
      <c r="F72" s="30" t="s">
        <v>38</v>
      </c>
      <c r="G72" s="30" t="s">
        <v>39</v>
      </c>
      <c r="H72" s="30" t="s">
        <v>67</v>
      </c>
      <c r="I72" s="31" t="s">
        <v>479</v>
      </c>
      <c r="J72" s="51">
        <v>223097000000.00009</v>
      </c>
      <c r="K72" s="51">
        <v>162451999999.99997</v>
      </c>
      <c r="L72" s="51">
        <v>749488000000.00061</v>
      </c>
      <c r="M72" s="51">
        <v>203083999999.99881</v>
      </c>
      <c r="N72" s="51">
        <v>131390049999.99971</v>
      </c>
      <c r="O72" s="51">
        <v>81278479999.999924</v>
      </c>
      <c r="P72" s="51">
        <v>84625070000.000015</v>
      </c>
      <c r="Q72" s="51">
        <v>99041999999.999908</v>
      </c>
      <c r="R72" s="51">
        <v>101260999999.99997</v>
      </c>
      <c r="S72" s="51">
        <v>59756825605.402695</v>
      </c>
      <c r="T72" s="51">
        <v>82992014160.931412</v>
      </c>
      <c r="U72" s="51"/>
      <c r="V72" s="51"/>
      <c r="W72" s="51"/>
      <c r="X72" s="51"/>
      <c r="Y72" s="51"/>
      <c r="Z72" s="51"/>
      <c r="AA72" s="51"/>
      <c r="AB72" s="51"/>
      <c r="AC72" s="51"/>
      <c r="AD72" s="51"/>
      <c r="AE72" s="51"/>
      <c r="AF72" s="51"/>
      <c r="AG72" s="51"/>
      <c r="AH72" s="31" t="s">
        <v>164</v>
      </c>
    </row>
    <row r="73" spans="1:34" x14ac:dyDescent="0.25">
      <c r="A73" s="29" t="s">
        <v>45</v>
      </c>
      <c r="B73" s="30" t="s">
        <v>60</v>
      </c>
      <c r="C73" s="30" t="s">
        <v>144</v>
      </c>
      <c r="D73" s="30" t="s">
        <v>156</v>
      </c>
      <c r="E73" s="30" t="s">
        <v>46</v>
      </c>
      <c r="F73" s="30" t="s">
        <v>38</v>
      </c>
      <c r="G73" s="30" t="s">
        <v>39</v>
      </c>
      <c r="H73" s="30" t="s">
        <v>69</v>
      </c>
      <c r="I73" s="31" t="s">
        <v>479</v>
      </c>
      <c r="J73" s="51"/>
      <c r="K73" s="51">
        <v>76914000000</v>
      </c>
      <c r="L73" s="51">
        <v>54075000000.000023</v>
      </c>
      <c r="M73" s="51"/>
      <c r="N73" s="51"/>
      <c r="O73" s="51"/>
      <c r="P73" s="51"/>
      <c r="Q73" s="51"/>
      <c r="R73" s="51"/>
      <c r="S73" s="51">
        <v>1169652933243.8418</v>
      </c>
      <c r="T73" s="51">
        <v>2599458412027.0889</v>
      </c>
      <c r="U73" s="51">
        <v>2842759892980.3623</v>
      </c>
      <c r="V73" s="51">
        <v>1460788836209.5867</v>
      </c>
      <c r="W73" s="51">
        <v>273333999999.99997</v>
      </c>
      <c r="X73" s="51">
        <v>141313000000</v>
      </c>
      <c r="Y73" s="51">
        <v>247620000000</v>
      </c>
      <c r="Z73" s="51">
        <v>115136000000</v>
      </c>
      <c r="AA73" s="51">
        <v>156519000000</v>
      </c>
      <c r="AB73" s="51">
        <v>147471000000</v>
      </c>
      <c r="AC73" s="51">
        <v>139689000000</v>
      </c>
      <c r="AD73" s="51">
        <v>244954000000</v>
      </c>
      <c r="AE73" s="51">
        <v>303610000000</v>
      </c>
      <c r="AF73" s="51">
        <v>309856000000</v>
      </c>
      <c r="AG73" s="51">
        <v>320227000000</v>
      </c>
      <c r="AH73" s="31" t="s">
        <v>165</v>
      </c>
    </row>
    <row r="74" spans="1:34" x14ac:dyDescent="0.25">
      <c r="A74" s="29" t="s">
        <v>34</v>
      </c>
      <c r="B74" s="30" t="s">
        <v>60</v>
      </c>
      <c r="C74" s="30" t="s">
        <v>144</v>
      </c>
      <c r="D74" s="30" t="s">
        <v>156</v>
      </c>
      <c r="E74" s="30" t="s">
        <v>46</v>
      </c>
      <c r="F74" s="30" t="s">
        <v>38</v>
      </c>
      <c r="G74" s="30" t="s">
        <v>39</v>
      </c>
      <c r="H74" s="30" t="s">
        <v>50</v>
      </c>
      <c r="I74" s="31" t="s">
        <v>479</v>
      </c>
      <c r="J74" s="51">
        <v>24292632183.065678</v>
      </c>
      <c r="K74" s="51">
        <v>72922242452.608292</v>
      </c>
      <c r="L74" s="51">
        <v>1573415380.9303939</v>
      </c>
      <c r="M74" s="51"/>
      <c r="N74" s="51">
        <v>1868002878.1434977</v>
      </c>
      <c r="O74" s="51">
        <v>1556932093.4418149</v>
      </c>
      <c r="P74" s="51"/>
      <c r="Q74" s="51"/>
      <c r="R74" s="51"/>
      <c r="S74" s="51">
        <v>24661066538.783371</v>
      </c>
      <c r="T74" s="51">
        <v>17381726102.096519</v>
      </c>
      <c r="U74" s="51">
        <v>3794746979.6683469</v>
      </c>
      <c r="V74" s="51">
        <v>14181884311.823586</v>
      </c>
      <c r="W74" s="51">
        <v>18117120719.058308</v>
      </c>
      <c r="X74" s="51">
        <v>11599574263.687458</v>
      </c>
      <c r="Y74" s="51">
        <v>7646351900.7999201</v>
      </c>
      <c r="Z74" s="51">
        <v>10151772178.892059</v>
      </c>
      <c r="AA74" s="51">
        <v>7627140818.1925268</v>
      </c>
      <c r="AB74" s="51">
        <v>7287102835.1275043</v>
      </c>
      <c r="AC74" s="51">
        <v>15725980761.379663</v>
      </c>
      <c r="AD74" s="51">
        <v>6686639663.9101696</v>
      </c>
      <c r="AE74" s="51">
        <v>3783602022.7614856</v>
      </c>
      <c r="AF74" s="51">
        <v>3731409602.9692721</v>
      </c>
      <c r="AG74" s="51">
        <v>3021108240.4899173</v>
      </c>
      <c r="AH74" s="31" t="s">
        <v>166</v>
      </c>
    </row>
    <row r="75" spans="1:34" x14ac:dyDescent="0.25">
      <c r="A75" s="29" t="s">
        <v>34</v>
      </c>
      <c r="B75" s="30" t="s">
        <v>60</v>
      </c>
      <c r="C75" s="30" t="s">
        <v>144</v>
      </c>
      <c r="D75" s="30" t="s">
        <v>156</v>
      </c>
      <c r="E75" s="30" t="s">
        <v>46</v>
      </c>
      <c r="F75" s="30" t="s">
        <v>38</v>
      </c>
      <c r="G75" s="30" t="s">
        <v>39</v>
      </c>
      <c r="H75" s="30" t="s">
        <v>56</v>
      </c>
      <c r="I75" s="31" t="s">
        <v>479</v>
      </c>
      <c r="J75" s="51"/>
      <c r="K75" s="51"/>
      <c r="L75" s="51"/>
      <c r="M75" s="51"/>
      <c r="N75" s="51"/>
      <c r="O75" s="51"/>
      <c r="P75" s="51"/>
      <c r="Q75" s="51"/>
      <c r="R75" s="51"/>
      <c r="S75" s="51"/>
      <c r="T75" s="51"/>
      <c r="U75" s="51">
        <v>453360114.27251953</v>
      </c>
      <c r="V75" s="51">
        <v>399375040.37085044</v>
      </c>
      <c r="W75" s="51">
        <v>458702317.04628277</v>
      </c>
      <c r="X75" s="51">
        <v>697852968.49205053</v>
      </c>
      <c r="Y75" s="51">
        <v>1342564688.002326</v>
      </c>
      <c r="Z75" s="51"/>
      <c r="AA75" s="51"/>
      <c r="AB75" s="51"/>
      <c r="AC75" s="51"/>
      <c r="AD75" s="51"/>
      <c r="AE75" s="51"/>
      <c r="AF75" s="51"/>
      <c r="AG75" s="51"/>
      <c r="AH75" s="31" t="s">
        <v>167</v>
      </c>
    </row>
    <row r="76" spans="1:34" x14ac:dyDescent="0.25">
      <c r="A76" s="29" t="s">
        <v>45</v>
      </c>
      <c r="B76" s="30" t="s">
        <v>60</v>
      </c>
      <c r="C76" s="30" t="s">
        <v>144</v>
      </c>
      <c r="D76" s="30" t="s">
        <v>156</v>
      </c>
      <c r="E76" s="30" t="s">
        <v>46</v>
      </c>
      <c r="F76" s="30" t="s">
        <v>38</v>
      </c>
      <c r="G76" s="30" t="s">
        <v>39</v>
      </c>
      <c r="H76" s="30" t="s">
        <v>75</v>
      </c>
      <c r="I76" s="31" t="s">
        <v>479</v>
      </c>
      <c r="J76" s="51">
        <v>878298000000.0011</v>
      </c>
      <c r="K76" s="51">
        <v>1019770999999.9998</v>
      </c>
      <c r="L76" s="51">
        <v>1064089999999.9996</v>
      </c>
      <c r="M76" s="51">
        <v>503728999999.99976</v>
      </c>
      <c r="N76" s="51">
        <v>537967680000.00073</v>
      </c>
      <c r="O76" s="51">
        <v>578340409999.99866</v>
      </c>
      <c r="P76" s="51">
        <v>596060580000.00024</v>
      </c>
      <c r="Q76" s="51">
        <v>548518999999.99988</v>
      </c>
      <c r="R76" s="51">
        <v>607619000000</v>
      </c>
      <c r="S76" s="51">
        <v>129409999999.99986</v>
      </c>
      <c r="T76" s="51">
        <v>1470468659111.5098</v>
      </c>
      <c r="U76" s="51"/>
      <c r="V76" s="51">
        <v>216865000000</v>
      </c>
      <c r="W76" s="51">
        <v>234896000000</v>
      </c>
      <c r="X76" s="51">
        <v>79973000000</v>
      </c>
      <c r="Y76" s="51">
        <v>213943000000</v>
      </c>
      <c r="Z76" s="51">
        <v>115302000000</v>
      </c>
      <c r="AA76" s="51">
        <v>117700000000</v>
      </c>
      <c r="AB76" s="51"/>
      <c r="AC76" s="51"/>
      <c r="AD76" s="51"/>
      <c r="AE76" s="51"/>
      <c r="AF76" s="51"/>
      <c r="AG76" s="51"/>
      <c r="AH76" s="31" t="s">
        <v>168</v>
      </c>
    </row>
    <row r="77" spans="1:34" x14ac:dyDescent="0.25">
      <c r="A77" s="29" t="s">
        <v>169</v>
      </c>
      <c r="B77" s="30" t="s">
        <v>60</v>
      </c>
      <c r="C77" s="30" t="s">
        <v>144</v>
      </c>
      <c r="D77" s="30" t="s">
        <v>156</v>
      </c>
      <c r="E77" s="30" t="s">
        <v>46</v>
      </c>
      <c r="F77" s="30" t="s">
        <v>38</v>
      </c>
      <c r="G77" s="30" t="s">
        <v>39</v>
      </c>
      <c r="H77" s="30" t="s">
        <v>170</v>
      </c>
      <c r="I77" s="31" t="s">
        <v>479</v>
      </c>
      <c r="J77" s="51"/>
      <c r="K77" s="51"/>
      <c r="L77" s="51"/>
      <c r="M77" s="51">
        <v>4214449999985.646</v>
      </c>
      <c r="N77" s="51">
        <v>3843139920023.4214</v>
      </c>
      <c r="O77" s="51">
        <v>3452245160008.2549</v>
      </c>
      <c r="P77" s="51">
        <v>3976279990006.0293</v>
      </c>
      <c r="Q77" s="51">
        <v>3907734000022.2705</v>
      </c>
      <c r="R77" s="51">
        <v>3930388000005.7827</v>
      </c>
      <c r="S77" s="51"/>
      <c r="T77" s="51"/>
      <c r="U77" s="51"/>
      <c r="V77" s="51"/>
      <c r="W77" s="51"/>
      <c r="X77" s="51"/>
      <c r="Y77" s="51"/>
      <c r="Z77" s="51"/>
      <c r="AA77" s="51"/>
      <c r="AB77" s="51"/>
      <c r="AC77" s="51"/>
      <c r="AD77" s="51"/>
      <c r="AE77" s="51"/>
      <c r="AF77" s="51"/>
      <c r="AG77" s="51"/>
      <c r="AH77" s="31" t="s">
        <v>171</v>
      </c>
    </row>
    <row r="78" spans="1:34" x14ac:dyDescent="0.25">
      <c r="A78" s="29" t="s">
        <v>34</v>
      </c>
      <c r="B78" s="30" t="s">
        <v>60</v>
      </c>
      <c r="C78" s="30" t="s">
        <v>144</v>
      </c>
      <c r="D78" s="30" t="s">
        <v>156</v>
      </c>
      <c r="E78" s="30" t="s">
        <v>46</v>
      </c>
      <c r="F78" s="30" t="s">
        <v>38</v>
      </c>
      <c r="G78" s="30" t="s">
        <v>39</v>
      </c>
      <c r="H78" s="30" t="s">
        <v>40</v>
      </c>
      <c r="I78" s="31" t="s">
        <v>479</v>
      </c>
      <c r="J78" s="51">
        <v>245527909011570.09</v>
      </c>
      <c r="K78" s="51">
        <v>233365720004925.38</v>
      </c>
      <c r="L78" s="51">
        <v>287656442994865.19</v>
      </c>
      <c r="M78" s="51">
        <v>248855973010954.94</v>
      </c>
      <c r="N78" s="51">
        <v>210877569863840.5</v>
      </c>
      <c r="O78" s="51">
        <v>199258565651520.94</v>
      </c>
      <c r="P78" s="51">
        <v>184499071701609.72</v>
      </c>
      <c r="Q78" s="51">
        <v>185714641997200.53</v>
      </c>
      <c r="R78" s="51">
        <v>187261697007655.03</v>
      </c>
      <c r="S78" s="51">
        <v>199392685841108.53</v>
      </c>
      <c r="T78" s="51">
        <v>223367652981118.13</v>
      </c>
      <c r="U78" s="51">
        <v>205986478917328.22</v>
      </c>
      <c r="V78" s="51">
        <v>247796512866235</v>
      </c>
      <c r="W78" s="51">
        <v>248546184314544.03</v>
      </c>
      <c r="X78" s="51">
        <v>229893466380032.66</v>
      </c>
      <c r="Y78" s="51">
        <v>216718861790715.41</v>
      </c>
      <c r="Z78" s="51">
        <v>205987369840359.69</v>
      </c>
      <c r="AA78" s="51">
        <v>190523356016972.56</v>
      </c>
      <c r="AB78" s="51">
        <v>177623027050771.03</v>
      </c>
      <c r="AC78" s="51">
        <v>164502522249020.53</v>
      </c>
      <c r="AD78" s="51">
        <v>149925738089500.25</v>
      </c>
      <c r="AE78" s="51">
        <v>143160732769456.41</v>
      </c>
      <c r="AF78" s="51">
        <v>138803074415425.56</v>
      </c>
      <c r="AG78" s="51">
        <v>129579254680384.47</v>
      </c>
      <c r="AH78" s="31" t="s">
        <v>172</v>
      </c>
    </row>
    <row r="79" spans="1:34" x14ac:dyDescent="0.25">
      <c r="A79" s="29" t="s">
        <v>34</v>
      </c>
      <c r="B79" s="30" t="s">
        <v>60</v>
      </c>
      <c r="C79" s="30" t="s">
        <v>144</v>
      </c>
      <c r="D79" s="30" t="s">
        <v>156</v>
      </c>
      <c r="E79" s="30" t="s">
        <v>46</v>
      </c>
      <c r="F79" s="30" t="s">
        <v>38</v>
      </c>
      <c r="G79" s="30" t="s">
        <v>39</v>
      </c>
      <c r="H79" s="30" t="s">
        <v>173</v>
      </c>
      <c r="I79" s="31" t="s">
        <v>479</v>
      </c>
      <c r="J79" s="51">
        <v>13582347000185.549</v>
      </c>
      <c r="K79" s="51">
        <v>13007054000029.48</v>
      </c>
      <c r="L79" s="51">
        <v>16845419000283.869</v>
      </c>
      <c r="M79" s="51">
        <v>11560785999818.316</v>
      </c>
      <c r="N79" s="51">
        <v>12107783560029.98</v>
      </c>
      <c r="O79" s="51">
        <v>13434436969835.244</v>
      </c>
      <c r="P79" s="51">
        <v>11491630699924.402</v>
      </c>
      <c r="Q79" s="51">
        <v>10860883000108.807</v>
      </c>
      <c r="R79" s="51">
        <v>7709192000131.5723</v>
      </c>
      <c r="S79" s="51">
        <v>7067596432958.9707</v>
      </c>
      <c r="T79" s="51">
        <v>3276388092265.6567</v>
      </c>
      <c r="U79" s="51">
        <v>2752101145098.8525</v>
      </c>
      <c r="V79" s="51">
        <v>280911345139.57849</v>
      </c>
      <c r="W79" s="51">
        <v>286054207250.10895</v>
      </c>
      <c r="X79" s="51">
        <v>246064145860.00885</v>
      </c>
      <c r="Y79" s="51"/>
      <c r="Z79" s="51"/>
      <c r="AA79" s="51"/>
      <c r="AB79" s="51"/>
      <c r="AC79" s="51"/>
      <c r="AD79" s="51"/>
      <c r="AE79" s="51"/>
      <c r="AF79" s="51"/>
      <c r="AG79" s="51"/>
      <c r="AH79" s="31" t="s">
        <v>174</v>
      </c>
    </row>
    <row r="80" spans="1:34" x14ac:dyDescent="0.25">
      <c r="A80" s="29" t="s">
        <v>34</v>
      </c>
      <c r="B80" s="30" t="s">
        <v>60</v>
      </c>
      <c r="C80" s="30" t="s">
        <v>144</v>
      </c>
      <c r="D80" s="30" t="s">
        <v>156</v>
      </c>
      <c r="E80" s="30" t="s">
        <v>46</v>
      </c>
      <c r="F80" s="30" t="s">
        <v>38</v>
      </c>
      <c r="G80" s="30" t="s">
        <v>39</v>
      </c>
      <c r="H80" s="30" t="s">
        <v>78</v>
      </c>
      <c r="I80" s="31" t="s">
        <v>479</v>
      </c>
      <c r="J80" s="51">
        <v>7103999999.9999914</v>
      </c>
      <c r="K80" s="51">
        <v>8523999999.8772001</v>
      </c>
      <c r="L80" s="51"/>
      <c r="M80" s="51">
        <v>12139000000.23992</v>
      </c>
      <c r="N80" s="51">
        <v>1833680000</v>
      </c>
      <c r="O80" s="51">
        <v>5403550000</v>
      </c>
      <c r="P80" s="51">
        <v>4493660000</v>
      </c>
      <c r="Q80" s="51">
        <v>4220000000.0547132</v>
      </c>
      <c r="R80" s="51">
        <v>8247999999.9418221</v>
      </c>
      <c r="S80" s="51">
        <v>41812031493.183426</v>
      </c>
      <c r="T80" s="51">
        <v>11367888793.369864</v>
      </c>
      <c r="U80" s="51">
        <v>14302700611.109789</v>
      </c>
      <c r="V80" s="51">
        <v>28262320623.338978</v>
      </c>
      <c r="W80" s="51">
        <v>75941387259.050308</v>
      </c>
      <c r="X80" s="51">
        <v>23831040292.523247</v>
      </c>
      <c r="Y80" s="51">
        <v>163452756951.01074</v>
      </c>
      <c r="Z80" s="51">
        <v>358291852873.77051</v>
      </c>
      <c r="AA80" s="51">
        <v>47123270633.878998</v>
      </c>
      <c r="AB80" s="51">
        <v>179977905480.19431</v>
      </c>
      <c r="AC80" s="51">
        <v>57239263566.159004</v>
      </c>
      <c r="AD80" s="51">
        <v>2907132554.2001371</v>
      </c>
      <c r="AE80" s="51">
        <v>140041435639.55487</v>
      </c>
      <c r="AF80" s="51">
        <v>376296841839.19049</v>
      </c>
      <c r="AG80" s="51">
        <v>108978448191.28024</v>
      </c>
      <c r="AH80" s="31" t="s">
        <v>175</v>
      </c>
    </row>
    <row r="81" spans="1:34" x14ac:dyDescent="0.25">
      <c r="A81" s="29" t="s">
        <v>169</v>
      </c>
      <c r="B81" s="30" t="s">
        <v>60</v>
      </c>
      <c r="C81" s="30" t="s">
        <v>144</v>
      </c>
      <c r="D81" s="30" t="s">
        <v>156</v>
      </c>
      <c r="E81" s="30" t="s">
        <v>46</v>
      </c>
      <c r="F81" s="30" t="s">
        <v>38</v>
      </c>
      <c r="G81" s="30" t="s">
        <v>39</v>
      </c>
      <c r="H81" s="30" t="s">
        <v>176</v>
      </c>
      <c r="I81" s="31" t="s">
        <v>479</v>
      </c>
      <c r="J81" s="51">
        <v>19744597000000.008</v>
      </c>
      <c r="K81" s="51">
        <v>10372471000315.006</v>
      </c>
      <c r="L81" s="51">
        <v>10580645999754.895</v>
      </c>
      <c r="M81" s="51">
        <v>12162926000373.977</v>
      </c>
      <c r="N81" s="51">
        <v>11998785880426.5</v>
      </c>
      <c r="O81" s="51">
        <v>12905271780399.615</v>
      </c>
      <c r="P81" s="51">
        <v>11660839489669.184</v>
      </c>
      <c r="Q81" s="51">
        <v>9709043999777.0703</v>
      </c>
      <c r="R81" s="51">
        <v>9173336000357.1191</v>
      </c>
      <c r="S81" s="51">
        <v>27933126372151.965</v>
      </c>
      <c r="T81" s="51">
        <v>27839529755415.598</v>
      </c>
      <c r="U81" s="51">
        <v>23008405837189.664</v>
      </c>
      <c r="V81" s="51">
        <v>13196824662524.186</v>
      </c>
      <c r="W81" s="51">
        <v>13698375524947.621</v>
      </c>
      <c r="X81" s="51">
        <v>11849854391261.914</v>
      </c>
      <c r="Y81" s="51">
        <v>14070102134009.398</v>
      </c>
      <c r="Z81" s="51">
        <v>13743843140179.68</v>
      </c>
      <c r="AA81" s="51">
        <v>13326372591344.23</v>
      </c>
      <c r="AB81" s="51">
        <v>13050084975630.014</v>
      </c>
      <c r="AC81" s="51">
        <v>12053833126729.602</v>
      </c>
      <c r="AD81" s="51">
        <v>10672852438824.418</v>
      </c>
      <c r="AE81" s="51">
        <v>11286411467679.365</v>
      </c>
      <c r="AF81" s="51">
        <v>11662710597901.184</v>
      </c>
      <c r="AG81" s="51">
        <v>9967497484455.4023</v>
      </c>
      <c r="AH81" s="31" t="s">
        <v>177</v>
      </c>
    </row>
    <row r="82" spans="1:34" x14ac:dyDescent="0.25">
      <c r="A82" s="29" t="s">
        <v>45</v>
      </c>
      <c r="B82" s="30" t="s">
        <v>60</v>
      </c>
      <c r="C82" s="30" t="s">
        <v>144</v>
      </c>
      <c r="D82" s="30" t="s">
        <v>156</v>
      </c>
      <c r="E82" s="30" t="s">
        <v>46</v>
      </c>
      <c r="F82" s="30" t="s">
        <v>38</v>
      </c>
      <c r="G82" s="30" t="s">
        <v>39</v>
      </c>
      <c r="H82" s="30" t="s">
        <v>501</v>
      </c>
      <c r="I82" s="31" t="s">
        <v>479</v>
      </c>
      <c r="J82" s="51"/>
      <c r="K82" s="51"/>
      <c r="L82" s="51"/>
      <c r="M82" s="51"/>
      <c r="N82" s="51"/>
      <c r="O82" s="51"/>
      <c r="P82" s="51"/>
      <c r="Q82" s="51"/>
      <c r="R82" s="51"/>
      <c r="S82" s="51"/>
      <c r="T82" s="51">
        <v>9183626.7369702291</v>
      </c>
      <c r="U82" s="51">
        <v>1817938.2262800396</v>
      </c>
      <c r="V82" s="51">
        <v>34295935.812536635</v>
      </c>
      <c r="W82" s="51">
        <v>589538823.26067984</v>
      </c>
      <c r="X82" s="51">
        <v>361405472.83837432</v>
      </c>
      <c r="Y82" s="51">
        <v>353125602.13605285</v>
      </c>
      <c r="Z82" s="51">
        <v>734256023.18524122</v>
      </c>
      <c r="AA82" s="51">
        <v>732844774.05579293</v>
      </c>
      <c r="AB82" s="51">
        <v>786925283.32504499</v>
      </c>
      <c r="AC82" s="51">
        <v>2989605928.2696519</v>
      </c>
      <c r="AD82" s="51">
        <v>1296884775.9594777</v>
      </c>
      <c r="AE82" s="51">
        <v>1226000081.4099557</v>
      </c>
      <c r="AF82" s="51">
        <v>2139178371.0162516</v>
      </c>
      <c r="AG82" s="51">
        <v>3336950035.8714347</v>
      </c>
      <c r="AH82" s="31" t="s">
        <v>178</v>
      </c>
    </row>
    <row r="83" spans="1:34" x14ac:dyDescent="0.25">
      <c r="A83" s="29" t="s">
        <v>34</v>
      </c>
      <c r="B83" s="30" t="s">
        <v>60</v>
      </c>
      <c r="C83" s="30" t="s">
        <v>144</v>
      </c>
      <c r="D83" s="30" t="s">
        <v>156</v>
      </c>
      <c r="E83" s="30" t="s">
        <v>46</v>
      </c>
      <c r="F83" s="30" t="s">
        <v>38</v>
      </c>
      <c r="G83" s="30" t="s">
        <v>39</v>
      </c>
      <c r="H83" s="30" t="s">
        <v>124</v>
      </c>
      <c r="I83" s="31" t="s">
        <v>479</v>
      </c>
      <c r="J83" s="51">
        <v>5746999999.9999924</v>
      </c>
      <c r="K83" s="51"/>
      <c r="L83" s="51"/>
      <c r="M83" s="51">
        <v>1309999999.9838762</v>
      </c>
      <c r="N83" s="51">
        <v>8740289999.8140984</v>
      </c>
      <c r="O83" s="51">
        <v>4205499999.972743</v>
      </c>
      <c r="P83" s="51"/>
      <c r="Q83" s="51"/>
      <c r="R83" s="51"/>
      <c r="S83" s="51"/>
      <c r="T83" s="51"/>
      <c r="U83" s="51"/>
      <c r="V83" s="51"/>
      <c r="W83" s="51"/>
      <c r="X83" s="51"/>
      <c r="Y83" s="51"/>
      <c r="Z83" s="51"/>
      <c r="AA83" s="51"/>
      <c r="AB83" s="51"/>
      <c r="AC83" s="51"/>
      <c r="AD83" s="51"/>
      <c r="AE83" s="51"/>
      <c r="AF83" s="51"/>
      <c r="AG83" s="51"/>
      <c r="AH83" s="31" t="s">
        <v>179</v>
      </c>
    </row>
    <row r="84" spans="1:34" x14ac:dyDescent="0.25">
      <c r="A84" s="29" t="s">
        <v>169</v>
      </c>
      <c r="B84" s="30" t="s">
        <v>60</v>
      </c>
      <c r="C84" s="30" t="s">
        <v>144</v>
      </c>
      <c r="D84" s="30" t="s">
        <v>156</v>
      </c>
      <c r="E84" s="30" t="s">
        <v>46</v>
      </c>
      <c r="F84" s="30" t="s">
        <v>38</v>
      </c>
      <c r="G84" s="30" t="s">
        <v>39</v>
      </c>
      <c r="H84" s="30" t="s">
        <v>180</v>
      </c>
      <c r="I84" s="31" t="s">
        <v>479</v>
      </c>
      <c r="J84" s="51">
        <v>318503999999.99982</v>
      </c>
      <c r="K84" s="51">
        <v>8750000000.1165142</v>
      </c>
      <c r="L84" s="51">
        <v>262375000003.5192</v>
      </c>
      <c r="M84" s="51">
        <v>364126999995.65546</v>
      </c>
      <c r="N84" s="51">
        <v>326869810000.68427</v>
      </c>
      <c r="O84" s="51">
        <v>347554500000.50061</v>
      </c>
      <c r="P84" s="51">
        <v>240568579997.36948</v>
      </c>
      <c r="Q84" s="51">
        <v>212118000003.09198</v>
      </c>
      <c r="R84" s="51">
        <v>173787000000.51443</v>
      </c>
      <c r="S84" s="51">
        <v>404052464529.9632</v>
      </c>
      <c r="T84" s="51">
        <v>140905427528.13373</v>
      </c>
      <c r="U84" s="51">
        <v>89093745619.07193</v>
      </c>
      <c r="V84" s="51"/>
      <c r="W84" s="51"/>
      <c r="X84" s="51"/>
      <c r="Y84" s="51"/>
      <c r="Z84" s="51"/>
      <c r="AA84" s="51"/>
      <c r="AB84" s="51"/>
      <c r="AC84" s="51"/>
      <c r="AD84" s="51"/>
      <c r="AE84" s="51"/>
      <c r="AF84" s="51"/>
      <c r="AG84" s="51"/>
      <c r="AH84" s="31" t="s">
        <v>181</v>
      </c>
    </row>
    <row r="85" spans="1:34" x14ac:dyDescent="0.25">
      <c r="A85" s="29" t="s">
        <v>34</v>
      </c>
      <c r="B85" s="30" t="s">
        <v>60</v>
      </c>
      <c r="C85" s="30" t="s">
        <v>144</v>
      </c>
      <c r="D85" s="30" t="s">
        <v>156</v>
      </c>
      <c r="E85" s="30" t="s">
        <v>46</v>
      </c>
      <c r="F85" s="30" t="s">
        <v>38</v>
      </c>
      <c r="G85" s="30" t="s">
        <v>39</v>
      </c>
      <c r="H85" s="30" t="s">
        <v>182</v>
      </c>
      <c r="I85" s="31" t="s">
        <v>479</v>
      </c>
      <c r="J85" s="51">
        <v>1523604999999.9995</v>
      </c>
      <c r="K85" s="51">
        <v>817308999998.11938</v>
      </c>
      <c r="L85" s="51">
        <v>27661000000.071358</v>
      </c>
      <c r="M85" s="51">
        <v>2189476999999.531</v>
      </c>
      <c r="N85" s="51">
        <v>240460759999.67679</v>
      </c>
      <c r="O85" s="51">
        <v>626094219999.23633</v>
      </c>
      <c r="P85" s="51">
        <v>753285459991.06995</v>
      </c>
      <c r="Q85" s="51">
        <v>935921999969.54395</v>
      </c>
      <c r="R85" s="51">
        <v>385692999987.55005</v>
      </c>
      <c r="S85" s="51"/>
      <c r="T85" s="51"/>
      <c r="U85" s="51"/>
      <c r="V85" s="51"/>
      <c r="W85" s="51"/>
      <c r="X85" s="51"/>
      <c r="Y85" s="51"/>
      <c r="Z85" s="51"/>
      <c r="AA85" s="51"/>
      <c r="AB85" s="51"/>
      <c r="AC85" s="51"/>
      <c r="AD85" s="51"/>
      <c r="AE85" s="51"/>
      <c r="AF85" s="51"/>
      <c r="AG85" s="51"/>
      <c r="AH85" s="31" t="s">
        <v>183</v>
      </c>
    </row>
    <row r="86" spans="1:34" x14ac:dyDescent="0.25">
      <c r="A86" s="29" t="s">
        <v>34</v>
      </c>
      <c r="B86" s="30" t="s">
        <v>184</v>
      </c>
      <c r="C86" s="30" t="s">
        <v>144</v>
      </c>
      <c r="D86" s="30" t="s">
        <v>185</v>
      </c>
      <c r="E86" s="30" t="s">
        <v>46</v>
      </c>
      <c r="F86" s="30" t="s">
        <v>38</v>
      </c>
      <c r="G86" s="30" t="s">
        <v>39</v>
      </c>
      <c r="H86" s="30" t="s">
        <v>157</v>
      </c>
      <c r="I86" s="31" t="s">
        <v>479</v>
      </c>
      <c r="J86" s="51"/>
      <c r="K86" s="51"/>
      <c r="L86" s="51"/>
      <c r="M86" s="51"/>
      <c r="N86" s="51"/>
      <c r="O86" s="51">
        <v>738803550028.90393</v>
      </c>
      <c r="P86" s="51">
        <v>798547000022.39063</v>
      </c>
      <c r="Q86" s="51">
        <v>652865000003.07458</v>
      </c>
      <c r="R86" s="51">
        <v>646004999974.9895</v>
      </c>
      <c r="S86" s="51">
        <v>462606666668.54462</v>
      </c>
      <c r="T86" s="51">
        <v>439610000000.23871</v>
      </c>
      <c r="U86" s="51"/>
      <c r="V86" s="51">
        <v>24084470833984.406</v>
      </c>
      <c r="W86" s="51">
        <v>3592917387483.5405</v>
      </c>
      <c r="X86" s="51">
        <v>4265908481189.29</v>
      </c>
      <c r="Y86" s="51">
        <v>4663504796026.7529</v>
      </c>
      <c r="Z86" s="51">
        <v>4831095743579.2988</v>
      </c>
      <c r="AA86" s="51">
        <v>4416791804357.918</v>
      </c>
      <c r="AB86" s="51">
        <v>3994399681036.8765</v>
      </c>
      <c r="AC86" s="51">
        <v>3578535906820.9849</v>
      </c>
      <c r="AD86" s="51">
        <v>4254269735657.4575</v>
      </c>
      <c r="AE86" s="51">
        <v>3844654556264.4219</v>
      </c>
      <c r="AF86" s="51">
        <v>3065090751771.0386</v>
      </c>
      <c r="AG86" s="51">
        <v>3951124719221.1709</v>
      </c>
      <c r="AH86" s="31" t="s">
        <v>186</v>
      </c>
    </row>
    <row r="87" spans="1:34" x14ac:dyDescent="0.25">
      <c r="A87" s="29" t="s">
        <v>45</v>
      </c>
      <c r="B87" s="30" t="s">
        <v>184</v>
      </c>
      <c r="C87" s="30" t="s">
        <v>144</v>
      </c>
      <c r="D87" s="30" t="s">
        <v>185</v>
      </c>
      <c r="E87" s="30" t="s">
        <v>46</v>
      </c>
      <c r="F87" s="30" t="s">
        <v>38</v>
      </c>
      <c r="G87" s="30" t="s">
        <v>39</v>
      </c>
      <c r="H87" s="30" t="s">
        <v>47</v>
      </c>
      <c r="I87" s="31" t="s">
        <v>479</v>
      </c>
      <c r="J87" s="51">
        <v>1735795755.5113978</v>
      </c>
      <c r="K87" s="51">
        <v>4119417232.6667986</v>
      </c>
      <c r="L87" s="51">
        <v>685137973.9779712</v>
      </c>
      <c r="M87" s="51">
        <v>180951787.63843223</v>
      </c>
      <c r="N87" s="51">
        <v>227804732.20697048</v>
      </c>
      <c r="O87" s="51">
        <v>369211296.03566819</v>
      </c>
      <c r="P87" s="51">
        <v>2107362708.9089911</v>
      </c>
      <c r="Q87" s="51">
        <v>1064184524.2717024</v>
      </c>
      <c r="R87" s="51">
        <v>900210860.59894311</v>
      </c>
      <c r="S87" s="51">
        <v>421851170.2631613</v>
      </c>
      <c r="T87" s="51">
        <v>324663429.23649544</v>
      </c>
      <c r="U87" s="51">
        <v>126943224.68518008</v>
      </c>
      <c r="V87" s="51">
        <v>171416567.42457256</v>
      </c>
      <c r="W87" s="51">
        <v>446084885.29660016</v>
      </c>
      <c r="X87" s="51">
        <v>742311554.41349745</v>
      </c>
      <c r="Y87" s="51">
        <v>1194045693.230659</v>
      </c>
      <c r="Z87" s="51">
        <v>1643396190.9434595</v>
      </c>
      <c r="AA87" s="51">
        <v>1498842567.4678023</v>
      </c>
      <c r="AB87" s="51">
        <v>1797038773.4651105</v>
      </c>
      <c r="AC87" s="51">
        <v>2147945474.3108864</v>
      </c>
      <c r="AD87" s="51">
        <v>3029532982.3722754</v>
      </c>
      <c r="AE87" s="51">
        <v>2898314895.4327769</v>
      </c>
      <c r="AF87" s="51">
        <v>4641317711.5949917</v>
      </c>
      <c r="AG87" s="51">
        <v>8669794742.6640167</v>
      </c>
      <c r="AH87" s="31" t="s">
        <v>187</v>
      </c>
    </row>
    <row r="88" spans="1:34" x14ac:dyDescent="0.25">
      <c r="A88" s="29" t="s">
        <v>45</v>
      </c>
      <c r="B88" s="30" t="s">
        <v>184</v>
      </c>
      <c r="C88" s="30" t="s">
        <v>144</v>
      </c>
      <c r="D88" s="30" t="s">
        <v>185</v>
      </c>
      <c r="E88" s="30" t="s">
        <v>46</v>
      </c>
      <c r="F88" s="30" t="s">
        <v>38</v>
      </c>
      <c r="G88" s="30" t="s">
        <v>39</v>
      </c>
      <c r="H88" s="30" t="s">
        <v>160</v>
      </c>
      <c r="I88" s="31" t="s">
        <v>479</v>
      </c>
      <c r="J88" s="51">
        <v>39476989000300.969</v>
      </c>
      <c r="K88" s="51">
        <v>34446568001247.801</v>
      </c>
      <c r="L88" s="51">
        <v>45383783998598.469</v>
      </c>
      <c r="M88" s="51">
        <v>47711338001234.648</v>
      </c>
      <c r="N88" s="51">
        <v>44841789999101.609</v>
      </c>
      <c r="O88" s="51">
        <v>46595610658702.867</v>
      </c>
      <c r="P88" s="51">
        <v>46404697999639.289</v>
      </c>
      <c r="Q88" s="51">
        <v>43400340998945.594</v>
      </c>
      <c r="R88" s="51">
        <v>44998029998505.719</v>
      </c>
      <c r="S88" s="51">
        <v>52558588626394.031</v>
      </c>
      <c r="T88" s="51">
        <v>45125185386916.641</v>
      </c>
      <c r="U88" s="51">
        <v>33743859804199.996</v>
      </c>
      <c r="V88" s="51">
        <v>38545603748791.977</v>
      </c>
      <c r="W88" s="51">
        <v>35021812187305.426</v>
      </c>
      <c r="X88" s="51">
        <v>36863041893966.828</v>
      </c>
      <c r="Y88" s="51">
        <v>31856517842948.801</v>
      </c>
      <c r="Z88" s="51">
        <v>20196175811607.859</v>
      </c>
      <c r="AA88" s="51">
        <v>21158921519660.297</v>
      </c>
      <c r="AB88" s="51">
        <v>19896115108979.398</v>
      </c>
      <c r="AC88" s="51">
        <v>20308319638928.602</v>
      </c>
      <c r="AD88" s="51">
        <v>18178154431776.02</v>
      </c>
      <c r="AE88" s="51">
        <v>18101778599726.266</v>
      </c>
      <c r="AF88" s="51">
        <v>21895924202349.301</v>
      </c>
      <c r="AG88" s="51">
        <v>20890177578850.961</v>
      </c>
      <c r="AH88" s="31" t="s">
        <v>188</v>
      </c>
    </row>
    <row r="89" spans="1:34" x14ac:dyDescent="0.25">
      <c r="A89" s="29" t="s">
        <v>45</v>
      </c>
      <c r="B89" s="30" t="s">
        <v>184</v>
      </c>
      <c r="C89" s="30" t="s">
        <v>144</v>
      </c>
      <c r="D89" s="30" t="s">
        <v>185</v>
      </c>
      <c r="E89" s="30" t="s">
        <v>46</v>
      </c>
      <c r="F89" s="30" t="s">
        <v>38</v>
      </c>
      <c r="G89" s="30" t="s">
        <v>39</v>
      </c>
      <c r="H89" s="30" t="s">
        <v>65</v>
      </c>
      <c r="I89" s="31" t="s">
        <v>479</v>
      </c>
      <c r="J89" s="51"/>
      <c r="K89" s="51"/>
      <c r="L89" s="51"/>
      <c r="M89" s="51"/>
      <c r="N89" s="51"/>
      <c r="O89" s="51"/>
      <c r="P89" s="51"/>
      <c r="Q89" s="51"/>
      <c r="R89" s="51"/>
      <c r="S89" s="51"/>
      <c r="T89" s="51"/>
      <c r="U89" s="51">
        <v>1190742465000</v>
      </c>
      <c r="V89" s="51">
        <v>22775075651566.145</v>
      </c>
      <c r="W89" s="51">
        <v>21728962178190.465</v>
      </c>
      <c r="X89" s="51">
        <v>21841656182259.746</v>
      </c>
      <c r="Y89" s="51">
        <v>22677390475990.328</v>
      </c>
      <c r="Z89" s="51">
        <v>21699138989965.125</v>
      </c>
      <c r="AA89" s="51">
        <v>20859611106566.832</v>
      </c>
      <c r="AB89" s="51">
        <v>20995773070611.652</v>
      </c>
      <c r="AC89" s="51">
        <v>20384231164240.762</v>
      </c>
      <c r="AD89" s="51">
        <v>20022428349022.531</v>
      </c>
      <c r="AE89" s="51">
        <v>19005854841654.715</v>
      </c>
      <c r="AF89" s="51">
        <v>18231953470463.891</v>
      </c>
      <c r="AG89" s="51">
        <v>17390881600811.604</v>
      </c>
      <c r="AH89" s="31" t="s">
        <v>189</v>
      </c>
    </row>
    <row r="90" spans="1:34" x14ac:dyDescent="0.25">
      <c r="A90" s="29" t="s">
        <v>34</v>
      </c>
      <c r="B90" s="30" t="s">
        <v>184</v>
      </c>
      <c r="C90" s="30" t="s">
        <v>144</v>
      </c>
      <c r="D90" s="30" t="s">
        <v>185</v>
      </c>
      <c r="E90" s="30" t="s">
        <v>46</v>
      </c>
      <c r="F90" s="30" t="s">
        <v>38</v>
      </c>
      <c r="G90" s="30" t="s">
        <v>39</v>
      </c>
      <c r="H90" s="30" t="s">
        <v>67</v>
      </c>
      <c r="I90" s="31" t="s">
        <v>479</v>
      </c>
      <c r="J90" s="51"/>
      <c r="K90" s="51"/>
      <c r="L90" s="51"/>
      <c r="M90" s="51">
        <v>245420999999.99997</v>
      </c>
      <c r="N90" s="51"/>
      <c r="O90" s="51"/>
      <c r="P90" s="51"/>
      <c r="Q90" s="51"/>
      <c r="R90" s="51"/>
      <c r="S90" s="51"/>
      <c r="T90" s="51"/>
      <c r="U90" s="51"/>
      <c r="V90" s="51"/>
      <c r="W90" s="51"/>
      <c r="X90" s="51"/>
      <c r="Y90" s="51"/>
      <c r="Z90" s="51"/>
      <c r="AA90" s="51"/>
      <c r="AB90" s="51"/>
      <c r="AC90" s="51"/>
      <c r="AD90" s="51"/>
      <c r="AE90" s="51"/>
      <c r="AF90" s="51"/>
      <c r="AG90" s="51"/>
      <c r="AH90" s="31" t="s">
        <v>190</v>
      </c>
    </row>
    <row r="91" spans="1:34" x14ac:dyDescent="0.25">
      <c r="A91" s="29" t="s">
        <v>45</v>
      </c>
      <c r="B91" s="30" t="s">
        <v>184</v>
      </c>
      <c r="C91" s="30" t="s">
        <v>144</v>
      </c>
      <c r="D91" s="30" t="s">
        <v>185</v>
      </c>
      <c r="E91" s="30" t="s">
        <v>46</v>
      </c>
      <c r="F91" s="30" t="s">
        <v>38</v>
      </c>
      <c r="G91" s="30" t="s">
        <v>39</v>
      </c>
      <c r="H91" s="30" t="s">
        <v>69</v>
      </c>
      <c r="I91" s="31" t="s">
        <v>479</v>
      </c>
      <c r="J91" s="51">
        <v>378600000000</v>
      </c>
      <c r="K91" s="51">
        <v>410400000000</v>
      </c>
      <c r="L91" s="51">
        <v>333181999999.99963</v>
      </c>
      <c r="M91" s="51"/>
      <c r="N91" s="51"/>
      <c r="O91" s="51"/>
      <c r="P91" s="51"/>
      <c r="Q91" s="51"/>
      <c r="R91" s="51"/>
      <c r="S91" s="51">
        <v>2157002781748.502</v>
      </c>
      <c r="T91" s="51">
        <v>73869964000</v>
      </c>
      <c r="U91" s="51">
        <v>330181814200</v>
      </c>
      <c r="V91" s="51">
        <v>306470000000</v>
      </c>
      <c r="W91" s="51">
        <v>284610000000</v>
      </c>
      <c r="X91" s="51">
        <v>185880000000</v>
      </c>
      <c r="Y91" s="51">
        <v>313166000000</v>
      </c>
      <c r="Z91" s="51">
        <v>439114000000</v>
      </c>
      <c r="AA91" s="51">
        <v>557375000000</v>
      </c>
      <c r="AB91" s="51">
        <v>502240000000</v>
      </c>
      <c r="AC91" s="51">
        <v>822439999999.99988</v>
      </c>
      <c r="AD91" s="51">
        <v>733824000000</v>
      </c>
      <c r="AE91" s="51">
        <v>727644000000</v>
      </c>
      <c r="AF91" s="51">
        <v>723619000000</v>
      </c>
      <c r="AG91" s="51">
        <v>752937000000</v>
      </c>
      <c r="AH91" s="31" t="s">
        <v>191</v>
      </c>
    </row>
    <row r="92" spans="1:34" x14ac:dyDescent="0.25">
      <c r="A92" s="29" t="s">
        <v>34</v>
      </c>
      <c r="B92" s="30" t="s">
        <v>184</v>
      </c>
      <c r="C92" s="30" t="s">
        <v>144</v>
      </c>
      <c r="D92" s="30" t="s">
        <v>185</v>
      </c>
      <c r="E92" s="30" t="s">
        <v>46</v>
      </c>
      <c r="F92" s="30" t="s">
        <v>38</v>
      </c>
      <c r="G92" s="30" t="s">
        <v>39</v>
      </c>
      <c r="H92" s="30" t="s">
        <v>50</v>
      </c>
      <c r="I92" s="31" t="s">
        <v>479</v>
      </c>
      <c r="J92" s="51">
        <v>3409417204143.4126</v>
      </c>
      <c r="K92" s="51">
        <v>6564974582646.2725</v>
      </c>
      <c r="L92" s="51">
        <v>680293862033.44641</v>
      </c>
      <c r="M92" s="51">
        <v>777292048184.84155</v>
      </c>
      <c r="N92" s="51">
        <v>678560195258.00623</v>
      </c>
      <c r="O92" s="51">
        <v>619498708684.16418</v>
      </c>
      <c r="P92" s="51">
        <v>467650637304.36139</v>
      </c>
      <c r="Q92" s="51">
        <v>262770815483.74048</v>
      </c>
      <c r="R92" s="51">
        <v>315749789143.03845</v>
      </c>
      <c r="S92" s="51">
        <v>219783308353.54587</v>
      </c>
      <c r="T92" s="51">
        <v>224272670616.20325</v>
      </c>
      <c r="U92" s="51">
        <v>38116441844.112389</v>
      </c>
      <c r="V92" s="51">
        <v>31279116380.433975</v>
      </c>
      <c r="W92" s="51">
        <v>26762009814.892334</v>
      </c>
      <c r="X92" s="51">
        <v>40248646336.15152</v>
      </c>
      <c r="Y92" s="51">
        <v>33769130575.344975</v>
      </c>
      <c r="Z92" s="51">
        <v>35563341583.675888</v>
      </c>
      <c r="AA92" s="51">
        <v>30824781137.998112</v>
      </c>
      <c r="AB92" s="51">
        <v>34609793927.319748</v>
      </c>
      <c r="AC92" s="51">
        <v>32998287352.407242</v>
      </c>
      <c r="AD92" s="51">
        <v>34529007200.527039</v>
      </c>
      <c r="AE92" s="51">
        <v>29016696601.476238</v>
      </c>
      <c r="AF92" s="51">
        <v>39700934609.887634</v>
      </c>
      <c r="AG92" s="51">
        <v>54593250624.756256</v>
      </c>
      <c r="AH92" s="31" t="s">
        <v>192</v>
      </c>
    </row>
    <row r="93" spans="1:34" x14ac:dyDescent="0.25">
      <c r="A93" s="29" t="s">
        <v>34</v>
      </c>
      <c r="B93" s="30" t="s">
        <v>184</v>
      </c>
      <c r="C93" s="30" t="s">
        <v>144</v>
      </c>
      <c r="D93" s="30" t="s">
        <v>185</v>
      </c>
      <c r="E93" s="30" t="s">
        <v>46</v>
      </c>
      <c r="F93" s="30" t="s">
        <v>38</v>
      </c>
      <c r="G93" s="30" t="s">
        <v>39</v>
      </c>
      <c r="H93" s="30" t="s">
        <v>72</v>
      </c>
      <c r="I93" s="31" t="s">
        <v>479</v>
      </c>
      <c r="J93" s="51"/>
      <c r="K93" s="51"/>
      <c r="L93" s="51">
        <v>482999999.98320001</v>
      </c>
      <c r="M93" s="51">
        <v>21571999999.884598</v>
      </c>
      <c r="N93" s="51">
        <v>305520000006.27277</v>
      </c>
      <c r="O93" s="51">
        <v>495965270007.31891</v>
      </c>
      <c r="P93" s="51">
        <v>593383999979.70874</v>
      </c>
      <c r="Q93" s="51">
        <v>358034999987.12543</v>
      </c>
      <c r="R93" s="51">
        <v>139192000004.54282</v>
      </c>
      <c r="S93" s="51">
        <v>161024485476.19043</v>
      </c>
      <c r="T93" s="51">
        <v>152875697785.71457</v>
      </c>
      <c r="U93" s="51">
        <v>89149545000</v>
      </c>
      <c r="V93" s="51">
        <v>168231330000.00003</v>
      </c>
      <c r="W93" s="51">
        <v>41082636000</v>
      </c>
      <c r="X93" s="51">
        <v>109877477039.99998</v>
      </c>
      <c r="Y93" s="51">
        <v>329833089030.00006</v>
      </c>
      <c r="Z93" s="51">
        <v>83580260969.999985</v>
      </c>
      <c r="AA93" s="51">
        <v>29112999849.390003</v>
      </c>
      <c r="AB93" s="51">
        <v>64134022928.999992</v>
      </c>
      <c r="AC93" s="51">
        <v>65992332063.999992</v>
      </c>
      <c r="AD93" s="51">
        <v>71797821493</v>
      </c>
      <c r="AE93" s="51">
        <v>123152057857.00002</v>
      </c>
      <c r="AF93" s="51">
        <v>483345900000.00012</v>
      </c>
      <c r="AG93" s="51">
        <v>79510140000</v>
      </c>
      <c r="AH93" s="31" t="s">
        <v>193</v>
      </c>
    </row>
    <row r="94" spans="1:34" x14ac:dyDescent="0.25">
      <c r="A94" s="29" t="s">
        <v>34</v>
      </c>
      <c r="B94" s="30" t="s">
        <v>184</v>
      </c>
      <c r="C94" s="30" t="s">
        <v>144</v>
      </c>
      <c r="D94" s="30" t="s">
        <v>185</v>
      </c>
      <c r="E94" s="30" t="s">
        <v>46</v>
      </c>
      <c r="F94" s="30" t="s">
        <v>38</v>
      </c>
      <c r="G94" s="30" t="s">
        <v>39</v>
      </c>
      <c r="H94" s="30" t="s">
        <v>56</v>
      </c>
      <c r="I94" s="31" t="s">
        <v>479</v>
      </c>
      <c r="J94" s="51"/>
      <c r="K94" s="51"/>
      <c r="L94" s="51">
        <v>11198000000.313</v>
      </c>
      <c r="M94" s="51">
        <v>16202000000.575621</v>
      </c>
      <c r="N94" s="51"/>
      <c r="O94" s="51"/>
      <c r="P94" s="51"/>
      <c r="Q94" s="51"/>
      <c r="R94" s="51"/>
      <c r="S94" s="51">
        <v>64059171523.809441</v>
      </c>
      <c r="T94" s="51">
        <v>69112583380.952286</v>
      </c>
      <c r="U94" s="51"/>
      <c r="V94" s="51"/>
      <c r="W94" s="51"/>
      <c r="X94" s="51"/>
      <c r="Y94" s="51"/>
      <c r="Z94" s="51"/>
      <c r="AA94" s="51"/>
      <c r="AB94" s="51"/>
      <c r="AC94" s="51"/>
      <c r="AD94" s="51"/>
      <c r="AE94" s="51"/>
      <c r="AF94" s="51"/>
      <c r="AG94" s="51"/>
      <c r="AH94" s="31" t="s">
        <v>194</v>
      </c>
    </row>
    <row r="95" spans="1:34" x14ac:dyDescent="0.25">
      <c r="A95" s="29" t="s">
        <v>45</v>
      </c>
      <c r="B95" s="30" t="s">
        <v>184</v>
      </c>
      <c r="C95" s="30" t="s">
        <v>144</v>
      </c>
      <c r="D95" s="30" t="s">
        <v>185</v>
      </c>
      <c r="E95" s="30" t="s">
        <v>46</v>
      </c>
      <c r="F95" s="30" t="s">
        <v>38</v>
      </c>
      <c r="G95" s="30" t="s">
        <v>39</v>
      </c>
      <c r="H95" s="30" t="s">
        <v>75</v>
      </c>
      <c r="I95" s="31" t="s">
        <v>479</v>
      </c>
      <c r="J95" s="51">
        <v>17720563999999.98</v>
      </c>
      <c r="K95" s="51">
        <v>18268256999999.98</v>
      </c>
      <c r="L95" s="51">
        <v>15301513999999.998</v>
      </c>
      <c r="M95" s="51">
        <v>15099446999999.998</v>
      </c>
      <c r="N95" s="51">
        <v>16616483000000.018</v>
      </c>
      <c r="O95" s="51">
        <v>15702987239999.992</v>
      </c>
      <c r="P95" s="51">
        <v>18070541999999.992</v>
      </c>
      <c r="Q95" s="51">
        <v>16969263000000.012</v>
      </c>
      <c r="R95" s="51">
        <v>17589931999999.992</v>
      </c>
      <c r="S95" s="51">
        <v>19434119321337.785</v>
      </c>
      <c r="T95" s="51">
        <v>20281674511965.586</v>
      </c>
      <c r="U95" s="51">
        <v>32837586057242</v>
      </c>
      <c r="V95" s="51">
        <v>324937000000</v>
      </c>
      <c r="W95" s="51">
        <v>587755000000</v>
      </c>
      <c r="X95" s="51">
        <v>1622043000000</v>
      </c>
      <c r="Y95" s="51">
        <v>706477000000</v>
      </c>
      <c r="Z95" s="51">
        <v>621770000000</v>
      </c>
      <c r="AA95" s="51">
        <v>855469000000.00012</v>
      </c>
      <c r="AB95" s="51">
        <v>574164000000</v>
      </c>
      <c r="AC95" s="51">
        <v>502712000000</v>
      </c>
      <c r="AD95" s="51">
        <v>728229000000</v>
      </c>
      <c r="AE95" s="51">
        <v>732841000000</v>
      </c>
      <c r="AF95" s="51">
        <v>749123000000</v>
      </c>
      <c r="AG95" s="51">
        <v>788441000000</v>
      </c>
      <c r="AH95" s="31" t="s">
        <v>195</v>
      </c>
    </row>
    <row r="96" spans="1:34" x14ac:dyDescent="0.25">
      <c r="A96" s="29" t="s">
        <v>169</v>
      </c>
      <c r="B96" s="30" t="s">
        <v>184</v>
      </c>
      <c r="C96" s="30" t="s">
        <v>144</v>
      </c>
      <c r="D96" s="30" t="s">
        <v>185</v>
      </c>
      <c r="E96" s="30" t="s">
        <v>46</v>
      </c>
      <c r="F96" s="30" t="s">
        <v>38</v>
      </c>
      <c r="G96" s="30" t="s">
        <v>39</v>
      </c>
      <c r="H96" s="30" t="s">
        <v>170</v>
      </c>
      <c r="I96" s="31" t="s">
        <v>479</v>
      </c>
      <c r="J96" s="51">
        <v>7971579999977.9199</v>
      </c>
      <c r="K96" s="51">
        <v>8080414999973.3184</v>
      </c>
      <c r="L96" s="51">
        <v>8295103999985.2041</v>
      </c>
      <c r="M96" s="51">
        <v>3529541999989.1372</v>
      </c>
      <c r="N96" s="51">
        <v>3498192000009.3413</v>
      </c>
      <c r="O96" s="51">
        <v>2889216839986.9243</v>
      </c>
      <c r="P96" s="51">
        <v>3406398000005.0278</v>
      </c>
      <c r="Q96" s="51">
        <v>3557533999932.4829</v>
      </c>
      <c r="R96" s="51">
        <v>3339734999988.0239</v>
      </c>
      <c r="S96" s="51">
        <v>7449568760991.4395</v>
      </c>
      <c r="T96" s="51">
        <v>7304403480041.0537</v>
      </c>
      <c r="U96" s="51">
        <v>8201576050000</v>
      </c>
      <c r="V96" s="51">
        <v>8390271764096.1953</v>
      </c>
      <c r="W96" s="51">
        <v>8425753033681.5977</v>
      </c>
      <c r="X96" s="51">
        <v>8522982797352.5781</v>
      </c>
      <c r="Y96" s="51">
        <v>8541101347209.5605</v>
      </c>
      <c r="Z96" s="51">
        <v>8294898859127.7666</v>
      </c>
      <c r="AA96" s="51">
        <v>8026818149412.4004</v>
      </c>
      <c r="AB96" s="51">
        <v>7291233457025.7637</v>
      </c>
      <c r="AC96" s="51">
        <v>6818818360880</v>
      </c>
      <c r="AD96" s="51">
        <v>6767782331280.001</v>
      </c>
      <c r="AE96" s="51">
        <v>6422472441120.001</v>
      </c>
      <c r="AF96" s="51">
        <v>6577339225320</v>
      </c>
      <c r="AG96" s="51">
        <v>4945255476400</v>
      </c>
      <c r="AH96" s="31" t="s">
        <v>196</v>
      </c>
    </row>
    <row r="97" spans="1:34" x14ac:dyDescent="0.25">
      <c r="A97" s="29" t="s">
        <v>34</v>
      </c>
      <c r="B97" s="30" t="s">
        <v>184</v>
      </c>
      <c r="C97" s="30" t="s">
        <v>144</v>
      </c>
      <c r="D97" s="30" t="s">
        <v>185</v>
      </c>
      <c r="E97" s="30" t="s">
        <v>46</v>
      </c>
      <c r="F97" s="30" t="s">
        <v>38</v>
      </c>
      <c r="G97" s="30" t="s">
        <v>39</v>
      </c>
      <c r="H97" s="30" t="s">
        <v>40</v>
      </c>
      <c r="I97" s="31" t="s">
        <v>479</v>
      </c>
      <c r="J97" s="51">
        <v>569225435026825.38</v>
      </c>
      <c r="K97" s="51">
        <v>677369348014293.38</v>
      </c>
      <c r="L97" s="51">
        <v>402756412992810.81</v>
      </c>
      <c r="M97" s="51">
        <v>405872168017864.38</v>
      </c>
      <c r="N97" s="51">
        <v>469973480008556.06</v>
      </c>
      <c r="O97" s="51">
        <v>386145339042947.63</v>
      </c>
      <c r="P97" s="51">
        <v>444093441003874.38</v>
      </c>
      <c r="Q97" s="51">
        <v>495173017992536.81</v>
      </c>
      <c r="R97" s="51">
        <v>495158983020246.25</v>
      </c>
      <c r="S97" s="51">
        <v>453999033409776.06</v>
      </c>
      <c r="T97" s="51">
        <v>375608958217046.94</v>
      </c>
      <c r="U97" s="51">
        <v>247177293667974.38</v>
      </c>
      <c r="V97" s="51">
        <v>399493508563969.56</v>
      </c>
      <c r="W97" s="51">
        <v>402452946426816.19</v>
      </c>
      <c r="X97" s="51">
        <v>414691864790031.88</v>
      </c>
      <c r="Y97" s="51">
        <v>400909731193914.94</v>
      </c>
      <c r="Z97" s="51">
        <v>290622977726620.25</v>
      </c>
      <c r="AA97" s="51">
        <v>258872799721133.66</v>
      </c>
      <c r="AB97" s="51">
        <v>277988858471953.72</v>
      </c>
      <c r="AC97" s="51">
        <v>268626428614404.63</v>
      </c>
      <c r="AD97" s="51">
        <v>321461191780848.5</v>
      </c>
      <c r="AE97" s="51">
        <v>346593821817594</v>
      </c>
      <c r="AF97" s="51">
        <v>347956949059157.88</v>
      </c>
      <c r="AG97" s="51">
        <v>352945515182696.56</v>
      </c>
      <c r="AH97" s="31" t="s">
        <v>197</v>
      </c>
    </row>
    <row r="98" spans="1:34" x14ac:dyDescent="0.25">
      <c r="A98" s="29" t="s">
        <v>34</v>
      </c>
      <c r="B98" s="30" t="s">
        <v>184</v>
      </c>
      <c r="C98" s="30" t="s">
        <v>144</v>
      </c>
      <c r="D98" s="30" t="s">
        <v>185</v>
      </c>
      <c r="E98" s="30" t="s">
        <v>46</v>
      </c>
      <c r="F98" s="30" t="s">
        <v>38</v>
      </c>
      <c r="G98" s="30" t="s">
        <v>39</v>
      </c>
      <c r="H98" s="30" t="s">
        <v>173</v>
      </c>
      <c r="I98" s="31" t="s">
        <v>479</v>
      </c>
      <c r="J98" s="51">
        <v>9091336999965.75</v>
      </c>
      <c r="K98" s="51">
        <v>9384210000069.75</v>
      </c>
      <c r="L98" s="51">
        <v>9082730999896.9961</v>
      </c>
      <c r="M98" s="51">
        <v>11314735000068.857</v>
      </c>
      <c r="N98" s="51">
        <v>11747910000179.35</v>
      </c>
      <c r="O98" s="51">
        <v>11975160109979.449</v>
      </c>
      <c r="P98" s="51">
        <v>12099381999993.191</v>
      </c>
      <c r="Q98" s="51">
        <v>12622263999993.594</v>
      </c>
      <c r="R98" s="51">
        <v>11076584000088.035</v>
      </c>
      <c r="S98" s="51">
        <v>12419949066000.02</v>
      </c>
      <c r="T98" s="51">
        <v>11736130000000.004</v>
      </c>
      <c r="U98" s="51">
        <v>8438740199999.999</v>
      </c>
      <c r="V98" s="51">
        <v>942046675129.38196</v>
      </c>
      <c r="W98" s="51"/>
      <c r="X98" s="51"/>
      <c r="Y98" s="51"/>
      <c r="Z98" s="51"/>
      <c r="AA98" s="51"/>
      <c r="AB98" s="51"/>
      <c r="AC98" s="51"/>
      <c r="AD98" s="51"/>
      <c r="AE98" s="51"/>
      <c r="AF98" s="51"/>
      <c r="AG98" s="51"/>
      <c r="AH98" s="31" t="s">
        <v>198</v>
      </c>
    </row>
    <row r="99" spans="1:34" x14ac:dyDescent="0.25">
      <c r="A99" s="29" t="s">
        <v>34</v>
      </c>
      <c r="B99" s="30" t="s">
        <v>184</v>
      </c>
      <c r="C99" s="30" t="s">
        <v>144</v>
      </c>
      <c r="D99" s="30" t="s">
        <v>185</v>
      </c>
      <c r="E99" s="30" t="s">
        <v>46</v>
      </c>
      <c r="F99" s="30" t="s">
        <v>38</v>
      </c>
      <c r="G99" s="30" t="s">
        <v>39</v>
      </c>
      <c r="H99" s="30" t="s">
        <v>78</v>
      </c>
      <c r="I99" s="31" t="s">
        <v>479</v>
      </c>
      <c r="J99" s="51"/>
      <c r="K99" s="51"/>
      <c r="L99" s="51"/>
      <c r="M99" s="51"/>
      <c r="N99" s="51"/>
      <c r="O99" s="51"/>
      <c r="P99" s="51"/>
      <c r="Q99" s="51"/>
      <c r="R99" s="51"/>
      <c r="S99" s="51">
        <v>21097035314.285709</v>
      </c>
      <c r="T99" s="51">
        <v>33861697451.809544</v>
      </c>
      <c r="U99" s="51">
        <v>26151948982.126507</v>
      </c>
      <c r="V99" s="51">
        <v>26253115199.999996</v>
      </c>
      <c r="W99" s="51">
        <v>28628809461.200001</v>
      </c>
      <c r="X99" s="51">
        <v>29392153619.360008</v>
      </c>
      <c r="Y99" s="51">
        <v>28339506744.000008</v>
      </c>
      <c r="Z99" s="51">
        <v>26382171326</v>
      </c>
      <c r="AA99" s="51">
        <v>18959355037.799999</v>
      </c>
      <c r="AB99" s="51">
        <v>29070524365.999992</v>
      </c>
      <c r="AC99" s="51">
        <v>17067941796</v>
      </c>
      <c r="AD99" s="51">
        <v>25482790945.999996</v>
      </c>
      <c r="AE99" s="51">
        <v>22107683950.000004</v>
      </c>
      <c r="AF99" s="51">
        <v>26242293780.000004</v>
      </c>
      <c r="AG99" s="51">
        <v>25289134739.999996</v>
      </c>
      <c r="AH99" s="31" t="s">
        <v>199</v>
      </c>
    </row>
    <row r="100" spans="1:34" x14ac:dyDescent="0.25">
      <c r="A100" s="29" t="s">
        <v>169</v>
      </c>
      <c r="B100" s="30" t="s">
        <v>184</v>
      </c>
      <c r="C100" s="30" t="s">
        <v>144</v>
      </c>
      <c r="D100" s="30" t="s">
        <v>185</v>
      </c>
      <c r="E100" s="30" t="s">
        <v>46</v>
      </c>
      <c r="F100" s="30" t="s">
        <v>38</v>
      </c>
      <c r="G100" s="30" t="s">
        <v>39</v>
      </c>
      <c r="H100" s="30" t="s">
        <v>176</v>
      </c>
      <c r="I100" s="31" t="s">
        <v>479</v>
      </c>
      <c r="J100" s="51">
        <v>1432375000000</v>
      </c>
      <c r="K100" s="51"/>
      <c r="L100" s="51"/>
      <c r="M100" s="51"/>
      <c r="N100" s="51">
        <v>572303999998.13037</v>
      </c>
      <c r="O100" s="51">
        <v>571272300006.47583</v>
      </c>
      <c r="P100" s="51">
        <v>522366999991.61584</v>
      </c>
      <c r="Q100" s="51">
        <v>5753921000023.6475</v>
      </c>
      <c r="R100" s="51">
        <v>640662000012.25928</v>
      </c>
      <c r="S100" s="51">
        <v>509835309999.99884</v>
      </c>
      <c r="T100" s="51"/>
      <c r="U100" s="51">
        <v>3300957530076</v>
      </c>
      <c r="V100" s="51">
        <v>1557934792640.9976</v>
      </c>
      <c r="W100" s="51">
        <v>2274779762964.6143</v>
      </c>
      <c r="X100" s="51">
        <v>2049078267836.582</v>
      </c>
      <c r="Y100" s="51">
        <v>1755917080774.2771</v>
      </c>
      <c r="Z100" s="51">
        <v>163738446853.84009</v>
      </c>
      <c r="AA100" s="51">
        <v>105746519920.33739</v>
      </c>
      <c r="AB100" s="51">
        <v>39872075539.02179</v>
      </c>
      <c r="AC100" s="51">
        <v>103015521860.06139</v>
      </c>
      <c r="AD100" s="51">
        <v>115662419194.46603</v>
      </c>
      <c r="AE100" s="51">
        <v>20476212290.368481</v>
      </c>
      <c r="AF100" s="51">
        <v>1812404970.9851735</v>
      </c>
      <c r="AG100" s="51"/>
      <c r="AH100" s="31" t="s">
        <v>200</v>
      </c>
    </row>
    <row r="101" spans="1:34" x14ac:dyDescent="0.25">
      <c r="A101" s="29" t="s">
        <v>45</v>
      </c>
      <c r="B101" s="30" t="s">
        <v>184</v>
      </c>
      <c r="C101" s="30" t="s">
        <v>144</v>
      </c>
      <c r="D101" s="30" t="s">
        <v>185</v>
      </c>
      <c r="E101" s="30" t="s">
        <v>46</v>
      </c>
      <c r="F101" s="30" t="s">
        <v>38</v>
      </c>
      <c r="G101" s="30" t="s">
        <v>39</v>
      </c>
      <c r="H101" s="30" t="s">
        <v>501</v>
      </c>
      <c r="I101" s="31" t="s">
        <v>479</v>
      </c>
      <c r="J101" s="51"/>
      <c r="K101" s="51"/>
      <c r="L101" s="51"/>
      <c r="M101" s="51"/>
      <c r="N101" s="51"/>
      <c r="O101" s="51"/>
      <c r="P101" s="51"/>
      <c r="Q101" s="51"/>
      <c r="R101" s="51"/>
      <c r="S101" s="51"/>
      <c r="T101" s="51">
        <v>118494359.08406453</v>
      </c>
      <c r="U101" s="51">
        <v>18260331.202437125</v>
      </c>
      <c r="V101" s="51">
        <v>75642033.461087152</v>
      </c>
      <c r="W101" s="51">
        <v>870847195.81106055</v>
      </c>
      <c r="X101" s="51">
        <v>1254018529.4349933</v>
      </c>
      <c r="Y101" s="51">
        <v>1559533843.4243636</v>
      </c>
      <c r="Z101" s="51">
        <v>2572220623.3806605</v>
      </c>
      <c r="AA101" s="51">
        <v>2961762514.53409</v>
      </c>
      <c r="AB101" s="51">
        <v>3737469129.8151517</v>
      </c>
      <c r="AC101" s="51">
        <v>6273177933.2818737</v>
      </c>
      <c r="AD101" s="51">
        <v>6696957817.1006832</v>
      </c>
      <c r="AE101" s="51">
        <v>9402276503.0909882</v>
      </c>
      <c r="AF101" s="51">
        <v>22760133478.517372</v>
      </c>
      <c r="AG101" s="51">
        <v>60300702632.57972</v>
      </c>
      <c r="AH101" s="31" t="s">
        <v>201</v>
      </c>
    </row>
    <row r="102" spans="1:34" x14ac:dyDescent="0.25">
      <c r="A102" s="29" t="s">
        <v>34</v>
      </c>
      <c r="B102" s="30" t="s">
        <v>184</v>
      </c>
      <c r="C102" s="30" t="s">
        <v>144</v>
      </c>
      <c r="D102" s="30" t="s">
        <v>185</v>
      </c>
      <c r="E102" s="30" t="s">
        <v>46</v>
      </c>
      <c r="F102" s="30" t="s">
        <v>38</v>
      </c>
      <c r="G102" s="30" t="s">
        <v>39</v>
      </c>
      <c r="H102" s="30" t="s">
        <v>124</v>
      </c>
      <c r="I102" s="31" t="s">
        <v>479</v>
      </c>
      <c r="J102" s="51">
        <v>362435999999.99884</v>
      </c>
      <c r="K102" s="51">
        <v>555943000007.78442</v>
      </c>
      <c r="L102" s="51">
        <v>257146000004.6683</v>
      </c>
      <c r="M102" s="51">
        <v>47074000000.445465</v>
      </c>
      <c r="N102" s="51"/>
      <c r="O102" s="51">
        <v>23801790000.62178</v>
      </c>
      <c r="P102" s="51">
        <v>21685999999.359779</v>
      </c>
      <c r="Q102" s="51">
        <v>6555000000.2109003</v>
      </c>
      <c r="R102" s="51"/>
      <c r="S102" s="51"/>
      <c r="T102" s="51"/>
      <c r="U102" s="51"/>
      <c r="V102" s="51"/>
      <c r="W102" s="51"/>
      <c r="X102" s="51"/>
      <c r="Y102" s="51"/>
      <c r="Z102" s="51"/>
      <c r="AA102" s="51"/>
      <c r="AB102" s="51"/>
      <c r="AC102" s="51"/>
      <c r="AD102" s="51"/>
      <c r="AE102" s="51"/>
      <c r="AF102" s="51"/>
      <c r="AG102" s="51"/>
      <c r="AH102" s="31" t="s">
        <v>202</v>
      </c>
    </row>
    <row r="103" spans="1:34" x14ac:dyDescent="0.25">
      <c r="A103" s="29" t="s">
        <v>34</v>
      </c>
      <c r="B103" s="30" t="s">
        <v>184</v>
      </c>
      <c r="C103" s="30" t="s">
        <v>144</v>
      </c>
      <c r="D103" s="30" t="s">
        <v>185</v>
      </c>
      <c r="E103" s="30" t="s">
        <v>46</v>
      </c>
      <c r="F103" s="30" t="s">
        <v>38</v>
      </c>
      <c r="G103" s="30" t="s">
        <v>39</v>
      </c>
      <c r="H103" s="30" t="s">
        <v>182</v>
      </c>
      <c r="I103" s="31" t="s">
        <v>479</v>
      </c>
      <c r="J103" s="51">
        <v>186352999999.99994</v>
      </c>
      <c r="K103" s="51">
        <v>1249999999.9552801</v>
      </c>
      <c r="L103" s="51"/>
      <c r="M103" s="51"/>
      <c r="N103" s="51"/>
      <c r="O103" s="51"/>
      <c r="P103" s="51"/>
      <c r="Q103" s="51"/>
      <c r="R103" s="51">
        <v>1355999999.9981821</v>
      </c>
      <c r="S103" s="51"/>
      <c r="T103" s="51"/>
      <c r="U103" s="51"/>
      <c r="V103" s="51"/>
      <c r="W103" s="51"/>
      <c r="X103" s="51"/>
      <c r="Y103" s="51"/>
      <c r="Z103" s="51"/>
      <c r="AA103" s="51"/>
      <c r="AB103" s="51"/>
      <c r="AC103" s="51"/>
      <c r="AD103" s="51"/>
      <c r="AE103" s="51"/>
      <c r="AF103" s="51"/>
      <c r="AG103" s="51"/>
      <c r="AH103" s="31" t="s">
        <v>203</v>
      </c>
    </row>
    <row r="104" spans="1:34" x14ac:dyDescent="0.25">
      <c r="A104" s="29" t="s">
        <v>45</v>
      </c>
      <c r="B104" s="30" t="s">
        <v>184</v>
      </c>
      <c r="C104" s="30" t="s">
        <v>144</v>
      </c>
      <c r="D104" s="30" t="s">
        <v>204</v>
      </c>
      <c r="E104" s="30" t="s">
        <v>46</v>
      </c>
      <c r="F104" s="30" t="s">
        <v>38</v>
      </c>
      <c r="G104" s="30" t="s">
        <v>39</v>
      </c>
      <c r="H104" s="30" t="s">
        <v>47</v>
      </c>
      <c r="I104" s="31" t="s">
        <v>479</v>
      </c>
      <c r="J104" s="51">
        <v>900768894.21485329</v>
      </c>
      <c r="K104" s="51">
        <v>888650745.42476165</v>
      </c>
      <c r="L104" s="51">
        <v>625858129.16978562</v>
      </c>
      <c r="M104" s="51">
        <v>162784993.70413944</v>
      </c>
      <c r="N104" s="51">
        <v>224234900.48241642</v>
      </c>
      <c r="O104" s="51">
        <v>457575654.47758329</v>
      </c>
      <c r="P104" s="51">
        <v>3067451387.4241862</v>
      </c>
      <c r="Q104" s="51">
        <v>2829988262.8803811</v>
      </c>
      <c r="R104" s="51">
        <v>1951554232.0826457</v>
      </c>
      <c r="S104" s="51">
        <v>1139120663.4034142</v>
      </c>
      <c r="T104" s="51">
        <v>601390874.77782893</v>
      </c>
      <c r="U104" s="51">
        <v>156486710.30491927</v>
      </c>
      <c r="V104" s="51">
        <v>1930722021.2987514</v>
      </c>
      <c r="W104" s="51">
        <v>5432947167.7907963</v>
      </c>
      <c r="X104" s="51">
        <v>6045976329.2145224</v>
      </c>
      <c r="Y104" s="51">
        <v>11821185068.632025</v>
      </c>
      <c r="Z104" s="51">
        <v>23177330571.028835</v>
      </c>
      <c r="AA104" s="51">
        <v>18416157698.98436</v>
      </c>
      <c r="AB104" s="51">
        <v>16890919603.990845</v>
      </c>
      <c r="AC104" s="51">
        <v>19305723268.980221</v>
      </c>
      <c r="AD104" s="51">
        <v>21788525745.169067</v>
      </c>
      <c r="AE104" s="51">
        <v>26093074120.733433</v>
      </c>
      <c r="AF104" s="51">
        <v>24214171667.61903</v>
      </c>
      <c r="AG104" s="51">
        <v>23099115598.92004</v>
      </c>
      <c r="AH104" s="31" t="s">
        <v>205</v>
      </c>
    </row>
    <row r="105" spans="1:34" x14ac:dyDescent="0.25">
      <c r="A105" s="29" t="s">
        <v>45</v>
      </c>
      <c r="B105" s="30" t="s">
        <v>184</v>
      </c>
      <c r="C105" s="30" t="s">
        <v>144</v>
      </c>
      <c r="D105" s="30" t="s">
        <v>204</v>
      </c>
      <c r="E105" s="30" t="s">
        <v>46</v>
      </c>
      <c r="F105" s="30" t="s">
        <v>38</v>
      </c>
      <c r="G105" s="30" t="s">
        <v>39</v>
      </c>
      <c r="H105" s="30" t="s">
        <v>160</v>
      </c>
      <c r="I105" s="31" t="s">
        <v>479</v>
      </c>
      <c r="J105" s="51">
        <v>1386000000000</v>
      </c>
      <c r="K105" s="51"/>
      <c r="L105" s="51"/>
      <c r="M105" s="51"/>
      <c r="N105" s="51"/>
      <c r="O105" s="51"/>
      <c r="P105" s="51"/>
      <c r="Q105" s="51"/>
      <c r="R105" s="51"/>
      <c r="S105" s="51"/>
      <c r="T105" s="51"/>
      <c r="U105" s="51"/>
      <c r="V105" s="51">
        <v>704992710000.00012</v>
      </c>
      <c r="W105" s="51">
        <v>234908355215.94293</v>
      </c>
      <c r="X105" s="51">
        <v>4001439566809.708</v>
      </c>
      <c r="Y105" s="51">
        <v>4217244000000</v>
      </c>
      <c r="Z105" s="51">
        <v>5405000450000</v>
      </c>
      <c r="AA105" s="51">
        <v>3117802520000</v>
      </c>
      <c r="AB105" s="51">
        <v>3991187930000</v>
      </c>
      <c r="AC105" s="51">
        <v>3716172809999.9995</v>
      </c>
      <c r="AD105" s="51">
        <v>3876591150000.0005</v>
      </c>
      <c r="AE105" s="51">
        <v>4181711810000.0005</v>
      </c>
      <c r="AF105" s="51">
        <v>3906418870000</v>
      </c>
      <c r="AG105" s="51">
        <v>3684577490000</v>
      </c>
      <c r="AH105" s="31" t="s">
        <v>206</v>
      </c>
    </row>
    <row r="106" spans="1:34" x14ac:dyDescent="0.25">
      <c r="A106" s="29" t="s">
        <v>45</v>
      </c>
      <c r="B106" s="30" t="s">
        <v>184</v>
      </c>
      <c r="C106" s="30" t="s">
        <v>144</v>
      </c>
      <c r="D106" s="30" t="s">
        <v>204</v>
      </c>
      <c r="E106" s="30" t="s">
        <v>46</v>
      </c>
      <c r="F106" s="30" t="s">
        <v>38</v>
      </c>
      <c r="G106" s="30" t="s">
        <v>39</v>
      </c>
      <c r="H106" s="30" t="s">
        <v>65</v>
      </c>
      <c r="I106" s="31" t="s">
        <v>479</v>
      </c>
      <c r="J106" s="51"/>
      <c r="K106" s="51"/>
      <c r="L106" s="51"/>
      <c r="M106" s="51"/>
      <c r="N106" s="51"/>
      <c r="O106" s="51"/>
      <c r="P106" s="51"/>
      <c r="Q106" s="51"/>
      <c r="R106" s="51"/>
      <c r="S106" s="51"/>
      <c r="T106" s="51"/>
      <c r="U106" s="51">
        <v>4889334763249.2158</v>
      </c>
      <c r="V106" s="51">
        <v>2324016554291.3296</v>
      </c>
      <c r="W106" s="51">
        <v>2266341060424</v>
      </c>
      <c r="X106" s="51">
        <v>2280117214512.4604</v>
      </c>
      <c r="Y106" s="51">
        <v>2232374622055</v>
      </c>
      <c r="Z106" s="51">
        <v>2150696572740.0005</v>
      </c>
      <c r="AA106" s="51">
        <v>2034675804547</v>
      </c>
      <c r="AB106" s="51">
        <v>1544147515915</v>
      </c>
      <c r="AC106" s="51">
        <v>1104174912436</v>
      </c>
      <c r="AD106" s="51">
        <v>1201873720620</v>
      </c>
      <c r="AE106" s="51">
        <v>1143044148283</v>
      </c>
      <c r="AF106" s="51">
        <v>815240396262.00012</v>
      </c>
      <c r="AG106" s="51">
        <v>939841743110</v>
      </c>
      <c r="AH106" s="31" t="s">
        <v>207</v>
      </c>
    </row>
    <row r="107" spans="1:34" x14ac:dyDescent="0.25">
      <c r="A107" s="29" t="s">
        <v>45</v>
      </c>
      <c r="B107" s="30" t="s">
        <v>184</v>
      </c>
      <c r="C107" s="30" t="s">
        <v>144</v>
      </c>
      <c r="D107" s="30" t="s">
        <v>204</v>
      </c>
      <c r="E107" s="30" t="s">
        <v>46</v>
      </c>
      <c r="F107" s="30" t="s">
        <v>38</v>
      </c>
      <c r="G107" s="30" t="s">
        <v>39</v>
      </c>
      <c r="H107" s="30" t="s">
        <v>69</v>
      </c>
      <c r="I107" s="31" t="s">
        <v>479</v>
      </c>
      <c r="J107" s="51"/>
      <c r="K107" s="51">
        <v>1262821000000.0007</v>
      </c>
      <c r="L107" s="51">
        <v>1407759707091.7056</v>
      </c>
      <c r="M107" s="51">
        <v>2221053000000.0015</v>
      </c>
      <c r="N107" s="51">
        <v>1672507999999.9995</v>
      </c>
      <c r="O107" s="51">
        <v>2185291529999.9993</v>
      </c>
      <c r="P107" s="51">
        <v>2208250999999.9985</v>
      </c>
      <c r="Q107" s="51">
        <v>2223073000000.0005</v>
      </c>
      <c r="R107" s="51">
        <v>2205940999999.998</v>
      </c>
      <c r="S107" s="51">
        <v>3260234756982.0005</v>
      </c>
      <c r="T107" s="51">
        <v>2862278102794.2017</v>
      </c>
      <c r="U107" s="51">
        <v>288383093204.62378</v>
      </c>
      <c r="V107" s="51"/>
      <c r="W107" s="51"/>
      <c r="X107" s="51"/>
      <c r="Y107" s="51"/>
      <c r="Z107" s="51"/>
      <c r="AA107" s="51"/>
      <c r="AB107" s="51"/>
      <c r="AC107" s="51"/>
      <c r="AD107" s="51"/>
      <c r="AE107" s="51"/>
      <c r="AF107" s="51"/>
      <c r="AG107" s="51"/>
      <c r="AH107" s="31" t="s">
        <v>208</v>
      </c>
    </row>
    <row r="108" spans="1:34" x14ac:dyDescent="0.25">
      <c r="A108" s="29" t="s">
        <v>34</v>
      </c>
      <c r="B108" s="30" t="s">
        <v>184</v>
      </c>
      <c r="C108" s="30" t="s">
        <v>144</v>
      </c>
      <c r="D108" s="30" t="s">
        <v>204</v>
      </c>
      <c r="E108" s="30" t="s">
        <v>46</v>
      </c>
      <c r="F108" s="30" t="s">
        <v>38</v>
      </c>
      <c r="G108" s="30" t="s">
        <v>39</v>
      </c>
      <c r="H108" s="30" t="s">
        <v>50</v>
      </c>
      <c r="I108" s="31" t="s">
        <v>479</v>
      </c>
      <c r="J108" s="51">
        <v>1769273231105.7852</v>
      </c>
      <c r="K108" s="51">
        <v>1416212349237.1931</v>
      </c>
      <c r="L108" s="51">
        <v>621433141861.77393</v>
      </c>
      <c r="M108" s="51">
        <v>699255215001.66248</v>
      </c>
      <c r="N108" s="51">
        <v>667926765089.17712</v>
      </c>
      <c r="O108" s="51">
        <v>767765044346.82678</v>
      </c>
      <c r="P108" s="51">
        <v>680706548599.65942</v>
      </c>
      <c r="Q108" s="51">
        <v>698787011731.27539</v>
      </c>
      <c r="R108" s="51">
        <v>684509445788.42078</v>
      </c>
      <c r="S108" s="51">
        <v>593478756644.21594</v>
      </c>
      <c r="T108" s="51">
        <v>415431876290.54041</v>
      </c>
      <c r="U108" s="51">
        <v>46987278033.203018</v>
      </c>
      <c r="V108" s="51">
        <v>352307129408.85364</v>
      </c>
      <c r="W108" s="51">
        <v>325939277972.92468</v>
      </c>
      <c r="X108" s="51">
        <v>327817021821.20062</v>
      </c>
      <c r="Y108" s="51">
        <v>334318145780.40582</v>
      </c>
      <c r="Z108" s="51">
        <v>501560931343.08032</v>
      </c>
      <c r="AA108" s="51">
        <v>378741598881.26239</v>
      </c>
      <c r="AB108" s="51">
        <v>325308087598.92249</v>
      </c>
      <c r="AC108" s="51">
        <v>296588443047.06915</v>
      </c>
      <c r="AD108" s="51">
        <v>248334039180.75018</v>
      </c>
      <c r="AE108" s="51">
        <v>261232765409.39758</v>
      </c>
      <c r="AF108" s="51">
        <v>207123344219.06598</v>
      </c>
      <c r="AG108" s="51">
        <v>145453940321.84052</v>
      </c>
      <c r="AH108" s="31" t="s">
        <v>209</v>
      </c>
    </row>
    <row r="109" spans="1:34" x14ac:dyDescent="0.25">
      <c r="A109" s="29" t="s">
        <v>45</v>
      </c>
      <c r="B109" s="30" t="s">
        <v>184</v>
      </c>
      <c r="C109" s="30" t="s">
        <v>144</v>
      </c>
      <c r="D109" s="30" t="s">
        <v>204</v>
      </c>
      <c r="E109" s="30" t="s">
        <v>46</v>
      </c>
      <c r="F109" s="30" t="s">
        <v>38</v>
      </c>
      <c r="G109" s="30" t="s">
        <v>39</v>
      </c>
      <c r="H109" s="30" t="s">
        <v>75</v>
      </c>
      <c r="I109" s="31" t="s">
        <v>479</v>
      </c>
      <c r="J109" s="51"/>
      <c r="K109" s="51">
        <v>765364000000</v>
      </c>
      <c r="L109" s="51">
        <v>945288999999.99939</v>
      </c>
      <c r="M109" s="51">
        <v>985627999999.99963</v>
      </c>
      <c r="N109" s="51">
        <v>920680999999.99976</v>
      </c>
      <c r="O109" s="51">
        <v>1082995409999.9996</v>
      </c>
      <c r="P109" s="51">
        <v>1122055000000.0002</v>
      </c>
      <c r="Q109" s="51">
        <v>1177495000000.0002</v>
      </c>
      <c r="R109" s="51">
        <v>1198665999999.9985</v>
      </c>
      <c r="S109" s="51">
        <v>2511806434935.002</v>
      </c>
      <c r="T109" s="51">
        <v>4295210284508.0005</v>
      </c>
      <c r="U109" s="51">
        <v>2750103640000</v>
      </c>
      <c r="V109" s="51">
        <v>3392000000.0000005</v>
      </c>
      <c r="W109" s="51"/>
      <c r="X109" s="51"/>
      <c r="Y109" s="51"/>
      <c r="Z109" s="51"/>
      <c r="AA109" s="51"/>
      <c r="AB109" s="51"/>
      <c r="AC109" s="51"/>
      <c r="AD109" s="51"/>
      <c r="AE109" s="51"/>
      <c r="AF109" s="51"/>
      <c r="AG109" s="51"/>
      <c r="AH109" s="31" t="s">
        <v>210</v>
      </c>
    </row>
    <row r="110" spans="1:34" x14ac:dyDescent="0.25">
      <c r="A110" s="29" t="s">
        <v>34</v>
      </c>
      <c r="B110" s="30" t="s">
        <v>184</v>
      </c>
      <c r="C110" s="30" t="s">
        <v>144</v>
      </c>
      <c r="D110" s="30" t="s">
        <v>204</v>
      </c>
      <c r="E110" s="30" t="s">
        <v>46</v>
      </c>
      <c r="F110" s="30" t="s">
        <v>38</v>
      </c>
      <c r="G110" s="30" t="s">
        <v>39</v>
      </c>
      <c r="H110" s="30" t="s">
        <v>40</v>
      </c>
      <c r="I110" s="31" t="s">
        <v>479</v>
      </c>
      <c r="J110" s="51">
        <v>131014363006174.09</v>
      </c>
      <c r="K110" s="51">
        <v>121652164002566.64</v>
      </c>
      <c r="L110" s="51">
        <v>91004359998375.453</v>
      </c>
      <c r="M110" s="51">
        <v>100032432004402.88</v>
      </c>
      <c r="N110" s="51">
        <v>105030126001912.45</v>
      </c>
      <c r="O110" s="51">
        <v>119024716390908.72</v>
      </c>
      <c r="P110" s="51">
        <v>169434842001478.94</v>
      </c>
      <c r="Q110" s="51">
        <v>192282994997102.47</v>
      </c>
      <c r="R110" s="51">
        <v>208001610008503.63</v>
      </c>
      <c r="S110" s="51">
        <v>185811117784446.72</v>
      </c>
      <c r="T110" s="51">
        <v>221476223906121.28</v>
      </c>
      <c r="U110" s="51">
        <v>192643836577311.72</v>
      </c>
      <c r="V110" s="51">
        <v>263256191782334.97</v>
      </c>
      <c r="W110" s="51">
        <v>254313832339358.06</v>
      </c>
      <c r="X110" s="51">
        <v>256065980094108.34</v>
      </c>
      <c r="Y110" s="51">
        <v>261627452950044.94</v>
      </c>
      <c r="Z110" s="51">
        <v>240022770290393.53</v>
      </c>
      <c r="AA110" s="51">
        <v>221138122924063.75</v>
      </c>
      <c r="AB110" s="51">
        <v>214946866560721.47</v>
      </c>
      <c r="AC110" s="51">
        <v>206691338721859.72</v>
      </c>
      <c r="AD110" s="51">
        <v>215988002405315.72</v>
      </c>
      <c r="AE110" s="51">
        <v>226404138743196.41</v>
      </c>
      <c r="AF110" s="51">
        <v>225836250959404.88</v>
      </c>
      <c r="AG110" s="51">
        <v>216632422643377.97</v>
      </c>
      <c r="AH110" s="31" t="s">
        <v>211</v>
      </c>
    </row>
    <row r="111" spans="1:34" x14ac:dyDescent="0.25">
      <c r="A111" s="29" t="s">
        <v>34</v>
      </c>
      <c r="B111" s="30" t="s">
        <v>184</v>
      </c>
      <c r="C111" s="30" t="s">
        <v>144</v>
      </c>
      <c r="D111" s="30" t="s">
        <v>204</v>
      </c>
      <c r="E111" s="30" t="s">
        <v>46</v>
      </c>
      <c r="F111" s="30" t="s">
        <v>38</v>
      </c>
      <c r="G111" s="30" t="s">
        <v>39</v>
      </c>
      <c r="H111" s="30" t="s">
        <v>78</v>
      </c>
      <c r="I111" s="31" t="s">
        <v>479</v>
      </c>
      <c r="J111" s="51"/>
      <c r="K111" s="51"/>
      <c r="L111" s="51"/>
      <c r="M111" s="51"/>
      <c r="N111" s="51"/>
      <c r="O111" s="51"/>
      <c r="P111" s="51"/>
      <c r="Q111" s="51"/>
      <c r="R111" s="51"/>
      <c r="S111" s="51">
        <v>938883047.61904752</v>
      </c>
      <c r="T111" s="51">
        <v>345252571.42857057</v>
      </c>
      <c r="U111" s="51"/>
      <c r="V111" s="51">
        <v>33273059999.999996</v>
      </c>
      <c r="W111" s="51">
        <v>39916592000</v>
      </c>
      <c r="X111" s="51">
        <v>20184156000</v>
      </c>
      <c r="Y111" s="51">
        <v>11326488000</v>
      </c>
      <c r="Z111" s="51">
        <v>9307017160</v>
      </c>
      <c r="AA111" s="51">
        <v>18172668000</v>
      </c>
      <c r="AB111" s="51">
        <v>11767168000</v>
      </c>
      <c r="AC111" s="51">
        <v>18498072000</v>
      </c>
      <c r="AD111" s="51">
        <v>17226172000</v>
      </c>
      <c r="AE111" s="51">
        <v>12572628000</v>
      </c>
      <c r="AF111" s="51">
        <v>26327916000</v>
      </c>
      <c r="AG111" s="51">
        <v>30255212000</v>
      </c>
      <c r="AH111" s="31" t="s">
        <v>212</v>
      </c>
    </row>
    <row r="112" spans="1:34" x14ac:dyDescent="0.25">
      <c r="A112" s="29" t="s">
        <v>169</v>
      </c>
      <c r="B112" s="30" t="s">
        <v>184</v>
      </c>
      <c r="C112" s="30" t="s">
        <v>144</v>
      </c>
      <c r="D112" s="30" t="s">
        <v>204</v>
      </c>
      <c r="E112" s="30" t="s">
        <v>46</v>
      </c>
      <c r="F112" s="30" t="s">
        <v>38</v>
      </c>
      <c r="G112" s="30" t="s">
        <v>39</v>
      </c>
      <c r="H112" s="30" t="s">
        <v>176</v>
      </c>
      <c r="I112" s="31" t="s">
        <v>479</v>
      </c>
      <c r="J112" s="51"/>
      <c r="K112" s="51"/>
      <c r="L112" s="51"/>
      <c r="M112" s="51"/>
      <c r="N112" s="51"/>
      <c r="O112" s="51"/>
      <c r="P112" s="51"/>
      <c r="Q112" s="51"/>
      <c r="R112" s="51">
        <v>493865000003.7428</v>
      </c>
      <c r="S112" s="51"/>
      <c r="T112" s="51"/>
      <c r="U112" s="51"/>
      <c r="V112" s="51"/>
      <c r="W112" s="51"/>
      <c r="X112" s="51"/>
      <c r="Y112" s="51"/>
      <c r="Z112" s="51"/>
      <c r="AA112" s="51"/>
      <c r="AB112" s="51"/>
      <c r="AC112" s="51"/>
      <c r="AD112" s="51"/>
      <c r="AE112" s="51"/>
      <c r="AF112" s="51"/>
      <c r="AG112" s="51"/>
      <c r="AH112" s="31" t="s">
        <v>213</v>
      </c>
    </row>
    <row r="113" spans="1:34" x14ac:dyDescent="0.25">
      <c r="A113" s="29" t="s">
        <v>45</v>
      </c>
      <c r="B113" s="30" t="s">
        <v>184</v>
      </c>
      <c r="C113" s="30" t="s">
        <v>144</v>
      </c>
      <c r="D113" s="30" t="s">
        <v>204</v>
      </c>
      <c r="E113" s="30" t="s">
        <v>46</v>
      </c>
      <c r="F113" s="30" t="s">
        <v>38</v>
      </c>
      <c r="G113" s="30" t="s">
        <v>39</v>
      </c>
      <c r="H113" s="30" t="s">
        <v>501</v>
      </c>
      <c r="I113" s="31" t="s">
        <v>479</v>
      </c>
      <c r="J113" s="51"/>
      <c r="K113" s="51"/>
      <c r="L113" s="51"/>
      <c r="M113" s="51"/>
      <c r="N113" s="51"/>
      <c r="O113" s="51"/>
      <c r="P113" s="51"/>
      <c r="Q113" s="51"/>
      <c r="R113" s="51"/>
      <c r="S113" s="51"/>
      <c r="T113" s="51">
        <v>219493234.68118304</v>
      </c>
      <c r="U113" s="51">
        <v>22510056.492059901</v>
      </c>
      <c r="V113" s="51">
        <v>851981473.74757564</v>
      </c>
      <c r="W113" s="51">
        <v>10606202904.441509</v>
      </c>
      <c r="X113" s="51">
        <v>10213725355.993883</v>
      </c>
      <c r="Y113" s="51">
        <v>15439558375.722166</v>
      </c>
      <c r="Z113" s="51">
        <v>36276832098.220757</v>
      </c>
      <c r="AA113" s="51">
        <v>36390937059.353279</v>
      </c>
      <c r="AB113" s="51">
        <v>35129620755.136696</v>
      </c>
      <c r="AC113" s="51">
        <v>56383292148.450645</v>
      </c>
      <c r="AD113" s="51">
        <v>48164795914.500763</v>
      </c>
      <c r="AE113" s="51">
        <v>84647219694.929001</v>
      </c>
      <c r="AF113" s="51">
        <v>118741662060.74069</v>
      </c>
      <c r="AG113" s="51">
        <v>160660424168.01886</v>
      </c>
      <c r="AH113" s="31" t="s">
        <v>214</v>
      </c>
    </row>
    <row r="114" spans="1:34" x14ac:dyDescent="0.25">
      <c r="A114" s="29" t="s">
        <v>34</v>
      </c>
      <c r="B114" s="30" t="s">
        <v>184</v>
      </c>
      <c r="C114" s="30" t="s">
        <v>144</v>
      </c>
      <c r="D114" s="30" t="s">
        <v>204</v>
      </c>
      <c r="E114" s="30" t="s">
        <v>46</v>
      </c>
      <c r="F114" s="30" t="s">
        <v>38</v>
      </c>
      <c r="G114" s="30" t="s">
        <v>39</v>
      </c>
      <c r="H114" s="30" t="s">
        <v>124</v>
      </c>
      <c r="I114" s="31" t="s">
        <v>479</v>
      </c>
      <c r="J114" s="51">
        <v>181698000000.00024</v>
      </c>
      <c r="K114" s="51">
        <v>2533142000025.2939</v>
      </c>
      <c r="L114" s="51"/>
      <c r="M114" s="51">
        <v>20178999999.9021</v>
      </c>
      <c r="N114" s="51"/>
      <c r="O114" s="51"/>
      <c r="P114" s="51">
        <v>75789999997.896652</v>
      </c>
      <c r="Q114" s="51">
        <v>103785000002.21303</v>
      </c>
      <c r="R114" s="51">
        <v>56521999998.347519</v>
      </c>
      <c r="S114" s="51">
        <v>64355932285.714249</v>
      </c>
      <c r="T114" s="51">
        <v>63371822700.000191</v>
      </c>
      <c r="U114" s="51">
        <v>13280400000</v>
      </c>
      <c r="V114" s="51"/>
      <c r="W114" s="51"/>
      <c r="X114" s="51"/>
      <c r="Y114" s="51">
        <v>3549000000</v>
      </c>
      <c r="Z114" s="51"/>
      <c r="AA114" s="51"/>
      <c r="AB114" s="51"/>
      <c r="AC114" s="51"/>
      <c r="AD114" s="51"/>
      <c r="AE114" s="51"/>
      <c r="AF114" s="51"/>
      <c r="AG114" s="51"/>
      <c r="AH114" s="31" t="s">
        <v>215</v>
      </c>
    </row>
    <row r="115" spans="1:34" x14ac:dyDescent="0.25">
      <c r="A115" s="29" t="s">
        <v>34</v>
      </c>
      <c r="B115" s="30" t="s">
        <v>60</v>
      </c>
      <c r="C115" s="30" t="s">
        <v>216</v>
      </c>
      <c r="D115" s="30" t="s">
        <v>156</v>
      </c>
      <c r="E115" s="30" t="s">
        <v>63</v>
      </c>
      <c r="F115" s="30" t="s">
        <v>38</v>
      </c>
      <c r="G115" s="30" t="s">
        <v>39</v>
      </c>
      <c r="H115" s="30" t="s">
        <v>157</v>
      </c>
      <c r="I115" s="31" t="s">
        <v>479</v>
      </c>
      <c r="J115" s="51"/>
      <c r="K115" s="51"/>
      <c r="L115" s="51"/>
      <c r="M115" s="51"/>
      <c r="N115" s="51"/>
      <c r="O115" s="51"/>
      <c r="P115" s="51"/>
      <c r="Q115" s="51"/>
      <c r="R115" s="51"/>
      <c r="S115" s="51"/>
      <c r="T115" s="51"/>
      <c r="U115" s="51">
        <v>5058654078.1958675</v>
      </c>
      <c r="V115" s="51">
        <v>3899268210058.688</v>
      </c>
      <c r="W115" s="51">
        <v>4361843124557.7129</v>
      </c>
      <c r="X115" s="51">
        <v>5190080812489.9141</v>
      </c>
      <c r="Y115" s="51">
        <v>3001699583865.4023</v>
      </c>
      <c r="Z115" s="51">
        <v>2088882796557.79</v>
      </c>
      <c r="AA115" s="51">
        <v>1635030631568.6987</v>
      </c>
      <c r="AB115" s="51">
        <v>711842126156.06091</v>
      </c>
      <c r="AC115" s="51">
        <v>706689338729.05676</v>
      </c>
      <c r="AD115" s="51">
        <v>659633672985.42261</v>
      </c>
      <c r="AE115" s="51">
        <v>527407962142.10614</v>
      </c>
      <c r="AF115" s="51">
        <v>487789230154.43585</v>
      </c>
      <c r="AG115" s="51">
        <v>516858813891.47974</v>
      </c>
      <c r="AH115" s="31" t="s">
        <v>217</v>
      </c>
    </row>
    <row r="116" spans="1:34" x14ac:dyDescent="0.25">
      <c r="A116" s="29" t="s">
        <v>45</v>
      </c>
      <c r="B116" s="30" t="s">
        <v>60</v>
      </c>
      <c r="C116" s="30" t="s">
        <v>216</v>
      </c>
      <c r="D116" s="30" t="s">
        <v>156</v>
      </c>
      <c r="E116" s="30" t="s">
        <v>63</v>
      </c>
      <c r="F116" s="30" t="s">
        <v>38</v>
      </c>
      <c r="G116" s="30" t="s">
        <v>39</v>
      </c>
      <c r="H116" s="30" t="s">
        <v>47</v>
      </c>
      <c r="I116" s="31" t="s">
        <v>479</v>
      </c>
      <c r="J116" s="51">
        <v>12454322.956900589</v>
      </c>
      <c r="K116" s="51">
        <v>15504815.59242055</v>
      </c>
      <c r="L116" s="51">
        <v>1379373.1705742597</v>
      </c>
      <c r="M116" s="51"/>
      <c r="N116" s="51">
        <v>17750.155109220475</v>
      </c>
      <c r="O116" s="51">
        <v>67597.932779761672</v>
      </c>
      <c r="P116" s="51"/>
      <c r="Q116" s="51"/>
      <c r="R116" s="51"/>
      <c r="S116" s="51">
        <v>18119068.553285357</v>
      </c>
      <c r="T116" s="51">
        <v>6668345.9362394074</v>
      </c>
      <c r="U116" s="51">
        <v>11235537.787673589</v>
      </c>
      <c r="V116" s="51">
        <v>8346315.0152147831</v>
      </c>
      <c r="W116" s="51">
        <v>90254274.184415996</v>
      </c>
      <c r="X116" s="51">
        <v>86350430.862954214</v>
      </c>
      <c r="Y116" s="51">
        <v>181112925.54951045</v>
      </c>
      <c r="Z116" s="51">
        <v>584994907.69641674</v>
      </c>
      <c r="AA116" s="51">
        <v>348835882.40409464</v>
      </c>
      <c r="AB116" s="51">
        <v>484427328.47263521</v>
      </c>
      <c r="AC116" s="51">
        <v>628878364.60206378</v>
      </c>
      <c r="AD116" s="51">
        <v>727802620.84223199</v>
      </c>
      <c r="AE116" s="51">
        <v>370665153.32416177</v>
      </c>
      <c r="AF116" s="51">
        <v>447174997.61496884</v>
      </c>
      <c r="AG116" s="51">
        <v>567820310.98779976</v>
      </c>
      <c r="AH116" s="31" t="s">
        <v>218</v>
      </c>
    </row>
    <row r="117" spans="1:34" x14ac:dyDescent="0.25">
      <c r="A117" s="29" t="s">
        <v>45</v>
      </c>
      <c r="B117" s="30" t="s">
        <v>60</v>
      </c>
      <c r="C117" s="30" t="s">
        <v>216</v>
      </c>
      <c r="D117" s="30" t="s">
        <v>156</v>
      </c>
      <c r="E117" s="30" t="s">
        <v>63</v>
      </c>
      <c r="F117" s="30" t="s">
        <v>38</v>
      </c>
      <c r="G117" s="30" t="s">
        <v>39</v>
      </c>
      <c r="H117" s="30" t="s">
        <v>160</v>
      </c>
      <c r="I117" s="31" t="s">
        <v>479</v>
      </c>
      <c r="J117" s="51">
        <v>13648512000104.027</v>
      </c>
      <c r="K117" s="51">
        <v>11000149999873.34</v>
      </c>
      <c r="L117" s="51">
        <v>6453572000169.0879</v>
      </c>
      <c r="M117" s="51">
        <v>6538110999866.6729</v>
      </c>
      <c r="N117" s="51">
        <v>12157712480231.729</v>
      </c>
      <c r="O117" s="51">
        <v>15576538489551.295</v>
      </c>
      <c r="P117" s="51">
        <v>15946153259992.869</v>
      </c>
      <c r="Q117" s="51">
        <v>15974472000244.107</v>
      </c>
      <c r="R117" s="51">
        <v>15209661000083.801</v>
      </c>
      <c r="S117" s="51">
        <v>11743781121148.039</v>
      </c>
      <c r="T117" s="51">
        <v>9971522972426.5137</v>
      </c>
      <c r="U117" s="51">
        <v>12217423805194.164</v>
      </c>
      <c r="V117" s="51">
        <v>7366869034698.46</v>
      </c>
      <c r="W117" s="51">
        <v>9209898447398.8262</v>
      </c>
      <c r="X117" s="51">
        <v>6393664218530.9121</v>
      </c>
      <c r="Y117" s="51">
        <v>7785567603669.6768</v>
      </c>
      <c r="Z117" s="51">
        <v>9572982196109.2559</v>
      </c>
      <c r="AA117" s="51">
        <v>10295548484643.885</v>
      </c>
      <c r="AB117" s="51">
        <v>9878639288444.1895</v>
      </c>
      <c r="AC117" s="51">
        <v>5874500331786.2227</v>
      </c>
      <c r="AD117" s="51">
        <v>7104359555192.9902</v>
      </c>
      <c r="AE117" s="51">
        <v>7030242613751.0156</v>
      </c>
      <c r="AF117" s="51">
        <v>5852929967451.3418</v>
      </c>
      <c r="AG117" s="51">
        <v>5419692739511.2109</v>
      </c>
      <c r="AH117" s="31" t="s">
        <v>219</v>
      </c>
    </row>
    <row r="118" spans="1:34" x14ac:dyDescent="0.25">
      <c r="A118" s="29" t="s">
        <v>45</v>
      </c>
      <c r="B118" s="30" t="s">
        <v>60</v>
      </c>
      <c r="C118" s="30" t="s">
        <v>216</v>
      </c>
      <c r="D118" s="30" t="s">
        <v>156</v>
      </c>
      <c r="E118" s="30" t="s">
        <v>63</v>
      </c>
      <c r="F118" s="30" t="s">
        <v>38</v>
      </c>
      <c r="G118" s="30" t="s">
        <v>39</v>
      </c>
      <c r="H118" s="30" t="s">
        <v>65</v>
      </c>
      <c r="I118" s="31" t="s">
        <v>479</v>
      </c>
      <c r="J118" s="51"/>
      <c r="K118" s="51"/>
      <c r="L118" s="51"/>
      <c r="M118" s="51"/>
      <c r="N118" s="51"/>
      <c r="O118" s="51"/>
      <c r="P118" s="51"/>
      <c r="Q118" s="51"/>
      <c r="R118" s="51"/>
      <c r="S118" s="51"/>
      <c r="T118" s="51"/>
      <c r="U118" s="51"/>
      <c r="V118" s="51">
        <v>858388544738.13611</v>
      </c>
      <c r="W118" s="51">
        <v>1058702514549.399</v>
      </c>
      <c r="X118" s="51">
        <v>1351140086849.6118</v>
      </c>
      <c r="Y118" s="51">
        <v>1219924699976.3357</v>
      </c>
      <c r="Z118" s="51">
        <v>1026638424746.9796</v>
      </c>
      <c r="AA118" s="51">
        <v>1231149833084.9141</v>
      </c>
      <c r="AB118" s="51">
        <v>1429630717086.2642</v>
      </c>
      <c r="AC118" s="51">
        <v>1553046591277.6565</v>
      </c>
      <c r="AD118" s="51">
        <v>1592375599973.5515</v>
      </c>
      <c r="AE118" s="51">
        <v>1531644520552.1902</v>
      </c>
      <c r="AF118" s="51">
        <v>1692529169213.2178</v>
      </c>
      <c r="AG118" s="51">
        <v>1802928735952.2449</v>
      </c>
      <c r="AH118" s="31" t="s">
        <v>220</v>
      </c>
    </row>
    <row r="119" spans="1:34" x14ac:dyDescent="0.25">
      <c r="A119" s="29" t="s">
        <v>34</v>
      </c>
      <c r="B119" s="30" t="s">
        <v>60</v>
      </c>
      <c r="C119" s="30" t="s">
        <v>216</v>
      </c>
      <c r="D119" s="30" t="s">
        <v>156</v>
      </c>
      <c r="E119" s="30" t="s">
        <v>63</v>
      </c>
      <c r="F119" s="30" t="s">
        <v>38</v>
      </c>
      <c r="G119" s="30" t="s">
        <v>39</v>
      </c>
      <c r="H119" s="30" t="s">
        <v>113</v>
      </c>
      <c r="I119" s="31" t="s">
        <v>479</v>
      </c>
      <c r="J119" s="51">
        <v>17665280000000</v>
      </c>
      <c r="K119" s="51">
        <v>18341657000368.102</v>
      </c>
      <c r="L119" s="51">
        <v>17649591000159.871</v>
      </c>
      <c r="M119" s="51">
        <v>18557367000098.102</v>
      </c>
      <c r="N119" s="51">
        <v>22629792800421.477</v>
      </c>
      <c r="O119" s="51">
        <v>21395619839888.82</v>
      </c>
      <c r="P119" s="51">
        <v>22093860460278.172</v>
      </c>
      <c r="Q119" s="51">
        <v>21778093000246.375</v>
      </c>
      <c r="R119" s="51">
        <v>18372254000226.012</v>
      </c>
      <c r="S119" s="51">
        <v>17598435528565.609</v>
      </c>
      <c r="T119" s="51">
        <v>16666420878270.746</v>
      </c>
      <c r="U119" s="51">
        <v>18320140600467.719</v>
      </c>
      <c r="V119" s="51">
        <v>13847936217567.842</v>
      </c>
      <c r="W119" s="51">
        <v>13577301896746.434</v>
      </c>
      <c r="X119" s="51">
        <v>12951410659713.299</v>
      </c>
      <c r="Y119" s="51">
        <v>11554469357167.818</v>
      </c>
      <c r="Z119" s="51">
        <v>11985915922084.953</v>
      </c>
      <c r="AA119" s="51">
        <v>11514598514184.311</v>
      </c>
      <c r="AB119" s="51">
        <v>11579975834275.342</v>
      </c>
      <c r="AC119" s="51">
        <v>9680504581514.2559</v>
      </c>
      <c r="AD119" s="51">
        <v>10784396095116.305</v>
      </c>
      <c r="AE119" s="51">
        <v>11596198776399.4</v>
      </c>
      <c r="AF119" s="51">
        <v>10266079165450.504</v>
      </c>
      <c r="AG119" s="51">
        <v>9492540507021.6016</v>
      </c>
      <c r="AH119" s="31" t="s">
        <v>221</v>
      </c>
    </row>
    <row r="120" spans="1:34" x14ac:dyDescent="0.25">
      <c r="A120" s="29" t="s">
        <v>34</v>
      </c>
      <c r="B120" s="30" t="s">
        <v>60</v>
      </c>
      <c r="C120" s="30" t="s">
        <v>216</v>
      </c>
      <c r="D120" s="30" t="s">
        <v>156</v>
      </c>
      <c r="E120" s="30" t="s">
        <v>63</v>
      </c>
      <c r="F120" s="30" t="s">
        <v>38</v>
      </c>
      <c r="G120" s="30" t="s">
        <v>39</v>
      </c>
      <c r="H120" s="30" t="s">
        <v>67</v>
      </c>
      <c r="I120" s="31" t="s">
        <v>479</v>
      </c>
      <c r="J120" s="51">
        <v>608984999999.99878</v>
      </c>
      <c r="K120" s="51">
        <v>617489000000.00049</v>
      </c>
      <c r="L120" s="51">
        <v>406571999999.99835</v>
      </c>
      <c r="M120" s="51">
        <v>769569999999.99976</v>
      </c>
      <c r="N120" s="51">
        <v>683363629999.99902</v>
      </c>
      <c r="O120" s="51">
        <v>733475500000.00085</v>
      </c>
      <c r="P120" s="51">
        <v>762112000000.00012</v>
      </c>
      <c r="Q120" s="51">
        <v>852969000000.00146</v>
      </c>
      <c r="R120" s="51">
        <v>904647000000.00024</v>
      </c>
      <c r="S120" s="51">
        <v>509007174483.00708</v>
      </c>
      <c r="T120" s="51">
        <v>861866985839.07056</v>
      </c>
      <c r="U120" s="51"/>
      <c r="V120" s="51"/>
      <c r="W120" s="51"/>
      <c r="X120" s="51"/>
      <c r="Y120" s="51"/>
      <c r="Z120" s="51"/>
      <c r="AA120" s="51"/>
      <c r="AB120" s="51"/>
      <c r="AC120" s="51"/>
      <c r="AD120" s="51"/>
      <c r="AE120" s="51"/>
      <c r="AF120" s="51"/>
      <c r="AG120" s="51"/>
      <c r="AH120" s="31" t="s">
        <v>222</v>
      </c>
    </row>
    <row r="121" spans="1:34" x14ac:dyDescent="0.25">
      <c r="A121" s="29" t="s">
        <v>45</v>
      </c>
      <c r="B121" s="30" t="s">
        <v>60</v>
      </c>
      <c r="C121" s="30" t="s">
        <v>216</v>
      </c>
      <c r="D121" s="30" t="s">
        <v>156</v>
      </c>
      <c r="E121" s="30" t="s">
        <v>63</v>
      </c>
      <c r="F121" s="30" t="s">
        <v>38</v>
      </c>
      <c r="G121" s="30" t="s">
        <v>39</v>
      </c>
      <c r="H121" s="30" t="s">
        <v>69</v>
      </c>
      <c r="I121" s="31" t="s">
        <v>479</v>
      </c>
      <c r="J121" s="51"/>
      <c r="K121" s="51"/>
      <c r="L121" s="51"/>
      <c r="M121" s="51"/>
      <c r="N121" s="51"/>
      <c r="O121" s="51"/>
      <c r="P121" s="51"/>
      <c r="Q121" s="51"/>
      <c r="R121" s="51"/>
      <c r="S121" s="51">
        <v>186866603508.95795</v>
      </c>
      <c r="T121" s="51">
        <v>745770038947.3125</v>
      </c>
      <c r="U121" s="51">
        <v>20146438692.227718</v>
      </c>
      <c r="V121" s="51">
        <v>111240979790.41328</v>
      </c>
      <c r="W121" s="51">
        <v>1161000000</v>
      </c>
      <c r="X121" s="51">
        <v>15065000000.000002</v>
      </c>
      <c r="Y121" s="51">
        <v>118534000000</v>
      </c>
      <c r="Z121" s="51">
        <v>170423000000</v>
      </c>
      <c r="AA121" s="51">
        <v>149000000000</v>
      </c>
      <c r="AB121" s="51">
        <v>131800000000</v>
      </c>
      <c r="AC121" s="51">
        <v>66248000000</v>
      </c>
      <c r="AD121" s="51">
        <v>52316000000</v>
      </c>
      <c r="AE121" s="51">
        <v>94156000000</v>
      </c>
      <c r="AF121" s="51">
        <v>97473000000</v>
      </c>
      <c r="AG121" s="51">
        <v>264167999999.99997</v>
      </c>
      <c r="AH121" s="31" t="s">
        <v>223</v>
      </c>
    </row>
    <row r="122" spans="1:34" x14ac:dyDescent="0.25">
      <c r="A122" s="29" t="s">
        <v>34</v>
      </c>
      <c r="B122" s="30" t="s">
        <v>60</v>
      </c>
      <c r="C122" s="30" t="s">
        <v>216</v>
      </c>
      <c r="D122" s="30" t="s">
        <v>156</v>
      </c>
      <c r="E122" s="30" t="s">
        <v>63</v>
      </c>
      <c r="F122" s="30" t="s">
        <v>38</v>
      </c>
      <c r="G122" s="30" t="s">
        <v>39</v>
      </c>
      <c r="H122" s="30" t="s">
        <v>50</v>
      </c>
      <c r="I122" s="31" t="s">
        <v>479</v>
      </c>
      <c r="J122" s="51">
        <v>24462545677.043106</v>
      </c>
      <c r="K122" s="51">
        <v>24709495184.33783</v>
      </c>
      <c r="L122" s="51">
        <v>1369620626.8453808</v>
      </c>
      <c r="M122" s="51"/>
      <c r="N122" s="51">
        <v>52872249.843473606</v>
      </c>
      <c r="O122" s="51">
        <v>113422402.06739427</v>
      </c>
      <c r="P122" s="51"/>
      <c r="Q122" s="51"/>
      <c r="R122" s="51"/>
      <c r="S122" s="51">
        <v>9439985264.0956612</v>
      </c>
      <c r="T122" s="51">
        <v>4606394244.1257439</v>
      </c>
      <c r="U122" s="51">
        <v>3373624104.2660723</v>
      </c>
      <c r="V122" s="51">
        <v>1522987903.8590703</v>
      </c>
      <c r="W122" s="51">
        <v>5414632620.7697973</v>
      </c>
      <c r="X122" s="51">
        <v>4681980136.3907633</v>
      </c>
      <c r="Y122" s="51">
        <v>5122103841.1154776</v>
      </c>
      <c r="Z122" s="51">
        <v>12659378086.531284</v>
      </c>
      <c r="AA122" s="51">
        <v>7174062147.4027176</v>
      </c>
      <c r="AB122" s="51">
        <v>9329754181.5813522</v>
      </c>
      <c r="AC122" s="51">
        <v>9661282948.3060093</v>
      </c>
      <c r="AD122" s="51">
        <v>8295107556.7910147</v>
      </c>
      <c r="AE122" s="51">
        <v>3710941937.9155698</v>
      </c>
      <c r="AF122" s="51">
        <v>3825048497.5715265</v>
      </c>
      <c r="AG122" s="51">
        <v>3575535230.9596553</v>
      </c>
      <c r="AH122" s="31" t="s">
        <v>224</v>
      </c>
    </row>
    <row r="123" spans="1:34" x14ac:dyDescent="0.25">
      <c r="A123" s="29" t="s">
        <v>34</v>
      </c>
      <c r="B123" s="30" t="s">
        <v>60</v>
      </c>
      <c r="C123" s="30" t="s">
        <v>216</v>
      </c>
      <c r="D123" s="30" t="s">
        <v>156</v>
      </c>
      <c r="E123" s="30" t="s">
        <v>63</v>
      </c>
      <c r="F123" s="30" t="s">
        <v>38</v>
      </c>
      <c r="G123" s="30" t="s">
        <v>39</v>
      </c>
      <c r="H123" s="30" t="s">
        <v>56</v>
      </c>
      <c r="I123" s="31" t="s">
        <v>479</v>
      </c>
      <c r="J123" s="51"/>
      <c r="K123" s="51"/>
      <c r="L123" s="51"/>
      <c r="M123" s="51"/>
      <c r="N123" s="51"/>
      <c r="O123" s="51"/>
      <c r="P123" s="51"/>
      <c r="Q123" s="51"/>
      <c r="R123" s="51"/>
      <c r="S123" s="51"/>
      <c r="T123" s="51"/>
      <c r="U123" s="51">
        <v>3831877385.7274804</v>
      </c>
      <c r="V123" s="51">
        <v>3072924959.6291494</v>
      </c>
      <c r="W123" s="51">
        <v>3668487682.9537172</v>
      </c>
      <c r="X123" s="51">
        <v>5946577031.5079489</v>
      </c>
      <c r="Y123" s="51">
        <v>5577670311.997674</v>
      </c>
      <c r="Z123" s="51"/>
      <c r="AA123" s="51"/>
      <c r="AB123" s="51"/>
      <c r="AC123" s="51"/>
      <c r="AD123" s="51"/>
      <c r="AE123" s="51"/>
      <c r="AF123" s="51"/>
      <c r="AG123" s="51"/>
      <c r="AH123" s="31" t="s">
        <v>225</v>
      </c>
    </row>
    <row r="124" spans="1:34" x14ac:dyDescent="0.25">
      <c r="A124" s="29" t="s">
        <v>45</v>
      </c>
      <c r="B124" s="30" t="s">
        <v>60</v>
      </c>
      <c r="C124" s="30" t="s">
        <v>216</v>
      </c>
      <c r="D124" s="30" t="s">
        <v>156</v>
      </c>
      <c r="E124" s="30" t="s">
        <v>63</v>
      </c>
      <c r="F124" s="30" t="s">
        <v>38</v>
      </c>
      <c r="G124" s="30" t="s">
        <v>39</v>
      </c>
      <c r="H124" s="30" t="s">
        <v>75</v>
      </c>
      <c r="I124" s="31" t="s">
        <v>479</v>
      </c>
      <c r="J124" s="51">
        <v>166619000000.00021</v>
      </c>
      <c r="K124" s="51"/>
      <c r="L124" s="51"/>
      <c r="M124" s="51"/>
      <c r="N124" s="51"/>
      <c r="O124" s="51">
        <v>59629409999.999863</v>
      </c>
      <c r="P124" s="51">
        <v>95615120000.000092</v>
      </c>
      <c r="Q124" s="51"/>
      <c r="R124" s="51"/>
      <c r="S124" s="51"/>
      <c r="T124" s="51">
        <v>33142964126.496029</v>
      </c>
      <c r="U124" s="51"/>
      <c r="V124" s="51"/>
      <c r="W124" s="51"/>
      <c r="X124" s="51"/>
      <c r="Y124" s="51"/>
      <c r="Z124" s="51">
        <v>100888000000</v>
      </c>
      <c r="AA124" s="51">
        <v>98316000000</v>
      </c>
      <c r="AB124" s="51"/>
      <c r="AC124" s="51"/>
      <c r="AD124" s="51"/>
      <c r="AE124" s="51"/>
      <c r="AF124" s="51"/>
      <c r="AG124" s="51"/>
      <c r="AH124" s="31" t="s">
        <v>226</v>
      </c>
    </row>
    <row r="125" spans="1:34" x14ac:dyDescent="0.25">
      <c r="A125" s="29" t="s">
        <v>169</v>
      </c>
      <c r="B125" s="30" t="s">
        <v>60</v>
      </c>
      <c r="C125" s="30" t="s">
        <v>216</v>
      </c>
      <c r="D125" s="30" t="s">
        <v>156</v>
      </c>
      <c r="E125" s="30" t="s">
        <v>63</v>
      </c>
      <c r="F125" s="30" t="s">
        <v>38</v>
      </c>
      <c r="G125" s="30" t="s">
        <v>39</v>
      </c>
      <c r="H125" s="30" t="s">
        <v>170</v>
      </c>
      <c r="I125" s="31" t="s">
        <v>479</v>
      </c>
      <c r="J125" s="51"/>
      <c r="K125" s="51"/>
      <c r="L125" s="51"/>
      <c r="M125" s="51"/>
      <c r="N125" s="51"/>
      <c r="O125" s="51">
        <v>410355519998.92096</v>
      </c>
      <c r="P125" s="51">
        <v>318427580001.51031</v>
      </c>
      <c r="Q125" s="51">
        <v>270703999999.29538</v>
      </c>
      <c r="R125" s="51">
        <v>904006000003.80176</v>
      </c>
      <c r="S125" s="51"/>
      <c r="T125" s="51"/>
      <c r="U125" s="51"/>
      <c r="V125" s="51"/>
      <c r="W125" s="51"/>
      <c r="X125" s="51"/>
      <c r="Y125" s="51"/>
      <c r="Z125" s="51"/>
      <c r="AA125" s="51"/>
      <c r="AB125" s="51"/>
      <c r="AC125" s="51"/>
      <c r="AD125" s="51"/>
      <c r="AE125" s="51"/>
      <c r="AF125" s="51"/>
      <c r="AG125" s="51"/>
      <c r="AH125" s="31" t="s">
        <v>227</v>
      </c>
    </row>
    <row r="126" spans="1:34" x14ac:dyDescent="0.25">
      <c r="A126" s="29" t="s">
        <v>34</v>
      </c>
      <c r="B126" s="30" t="s">
        <v>60</v>
      </c>
      <c r="C126" s="30" t="s">
        <v>216</v>
      </c>
      <c r="D126" s="30" t="s">
        <v>156</v>
      </c>
      <c r="E126" s="30" t="s">
        <v>63</v>
      </c>
      <c r="F126" s="30" t="s">
        <v>38</v>
      </c>
      <c r="G126" s="30" t="s">
        <v>39</v>
      </c>
      <c r="H126" s="30" t="s">
        <v>40</v>
      </c>
      <c r="I126" s="31" t="s">
        <v>479</v>
      </c>
      <c r="J126" s="51">
        <v>141826922006683.41</v>
      </c>
      <c r="K126" s="51">
        <v>126540748002670.45</v>
      </c>
      <c r="L126" s="51">
        <v>150342028997315.63</v>
      </c>
      <c r="M126" s="51">
        <v>142111429006254.78</v>
      </c>
      <c r="N126" s="51">
        <v>178648311023252.81</v>
      </c>
      <c r="O126" s="51">
        <v>164387852381255.38</v>
      </c>
      <c r="P126" s="51">
        <v>157517632761374.09</v>
      </c>
      <c r="Q126" s="51">
        <v>146011498997798.94</v>
      </c>
      <c r="R126" s="51">
        <v>140972499005764.41</v>
      </c>
      <c r="S126" s="51">
        <v>153974326303725.03</v>
      </c>
      <c r="T126" s="51">
        <v>163993293707376.72</v>
      </c>
      <c r="U126" s="51">
        <v>135896975589551.58</v>
      </c>
      <c r="V126" s="51">
        <v>99098696845996.266</v>
      </c>
      <c r="W126" s="51">
        <v>95572987660108.453</v>
      </c>
      <c r="X126" s="51">
        <v>99729073469069.938</v>
      </c>
      <c r="Y126" s="51">
        <v>94207182343612.563</v>
      </c>
      <c r="Z126" s="51">
        <v>88957671273467.125</v>
      </c>
      <c r="AA126" s="51">
        <v>80928099180397.859</v>
      </c>
      <c r="AB126" s="51">
        <v>89749367319746.578</v>
      </c>
      <c r="AC126" s="51">
        <v>82389909611139.906</v>
      </c>
      <c r="AD126" s="51">
        <v>82562694379983.594</v>
      </c>
      <c r="AE126" s="51">
        <v>79400778653896.734</v>
      </c>
      <c r="AF126" s="51">
        <v>71845288408649</v>
      </c>
      <c r="AG126" s="51">
        <v>71254129594114.094</v>
      </c>
      <c r="AH126" s="31" t="s">
        <v>228</v>
      </c>
    </row>
    <row r="127" spans="1:34" x14ac:dyDescent="0.25">
      <c r="A127" s="29" t="s">
        <v>34</v>
      </c>
      <c r="B127" s="30" t="s">
        <v>60</v>
      </c>
      <c r="C127" s="30" t="s">
        <v>216</v>
      </c>
      <c r="D127" s="30" t="s">
        <v>156</v>
      </c>
      <c r="E127" s="30" t="s">
        <v>63</v>
      </c>
      <c r="F127" s="30" t="s">
        <v>38</v>
      </c>
      <c r="G127" s="30" t="s">
        <v>39</v>
      </c>
      <c r="H127" s="30" t="s">
        <v>173</v>
      </c>
      <c r="I127" s="31" t="s">
        <v>479</v>
      </c>
      <c r="J127" s="51">
        <v>5764215000098.8467</v>
      </c>
      <c r="K127" s="51">
        <v>6272218999931.2305</v>
      </c>
      <c r="L127" s="51">
        <v>2755704999981.1763</v>
      </c>
      <c r="M127" s="51">
        <v>2472132000040.7241</v>
      </c>
      <c r="N127" s="51">
        <v>3676021070018.248</v>
      </c>
      <c r="O127" s="51">
        <v>4516759729954.1719</v>
      </c>
      <c r="P127" s="51">
        <v>5610316470072.8506</v>
      </c>
      <c r="Q127" s="51">
        <v>4431018000016.6348</v>
      </c>
      <c r="R127" s="51">
        <v>975780000008.59241</v>
      </c>
      <c r="S127" s="51">
        <v>1574087567041.03</v>
      </c>
      <c r="T127" s="51">
        <v>1986816707734.3435</v>
      </c>
      <c r="U127" s="51">
        <v>390932513082.96545</v>
      </c>
      <c r="V127" s="51">
        <v>4598654860.4214754</v>
      </c>
      <c r="W127" s="51">
        <v>4884792749.8910179</v>
      </c>
      <c r="X127" s="51">
        <v>3855854139.9911504</v>
      </c>
      <c r="Y127" s="51"/>
      <c r="Z127" s="51"/>
      <c r="AA127" s="51"/>
      <c r="AB127" s="51"/>
      <c r="AC127" s="51"/>
      <c r="AD127" s="51"/>
      <c r="AE127" s="51"/>
      <c r="AF127" s="51"/>
      <c r="AG127" s="51"/>
      <c r="AH127" s="31" t="s">
        <v>229</v>
      </c>
    </row>
    <row r="128" spans="1:34" x14ac:dyDescent="0.25">
      <c r="A128" s="29" t="s">
        <v>34</v>
      </c>
      <c r="B128" s="30" t="s">
        <v>60</v>
      </c>
      <c r="C128" s="30" t="s">
        <v>216</v>
      </c>
      <c r="D128" s="30" t="s">
        <v>156</v>
      </c>
      <c r="E128" s="30" t="s">
        <v>63</v>
      </c>
      <c r="F128" s="30" t="s">
        <v>38</v>
      </c>
      <c r="G128" s="30" t="s">
        <v>39</v>
      </c>
      <c r="H128" s="30" t="s">
        <v>78</v>
      </c>
      <c r="I128" s="31" t="s">
        <v>479</v>
      </c>
      <c r="J128" s="51">
        <v>145999999.99999973</v>
      </c>
      <c r="K128" s="51">
        <v>304999999.99560463</v>
      </c>
      <c r="L128" s="51"/>
      <c r="M128" s="51">
        <v>257000000.0050801</v>
      </c>
      <c r="N128" s="51">
        <v>1951320000</v>
      </c>
      <c r="O128" s="51">
        <v>491450000</v>
      </c>
      <c r="P128" s="51">
        <v>543840000</v>
      </c>
      <c r="Q128" s="51">
        <v>577000000.00748146</v>
      </c>
      <c r="R128" s="51">
        <v>117999999.9991677</v>
      </c>
      <c r="S128" s="51">
        <v>124607454.9044358</v>
      </c>
      <c r="T128" s="51">
        <v>177859778.05871609</v>
      </c>
      <c r="U128" s="51">
        <v>1789391433.6150103</v>
      </c>
      <c r="V128" s="51">
        <v>15659940588.838278</v>
      </c>
      <c r="W128" s="51">
        <v>21056440398.077839</v>
      </c>
      <c r="X128" s="51">
        <v>8726406065.008419</v>
      </c>
      <c r="Y128" s="51">
        <v>90411911219.758514</v>
      </c>
      <c r="Z128" s="51">
        <v>197306098731.47559</v>
      </c>
      <c r="AA128" s="51">
        <v>27916609909.873661</v>
      </c>
      <c r="AB128" s="51">
        <v>179235626519.80563</v>
      </c>
      <c r="AC128" s="51">
        <v>54478312039.161896</v>
      </c>
      <c r="AD128" s="51">
        <v>2819328445.7998629</v>
      </c>
      <c r="AE128" s="51">
        <v>150634198360.44516</v>
      </c>
      <c r="AF128" s="51">
        <v>458296190160.80945</v>
      </c>
      <c r="AG128" s="51">
        <v>178807018808.71976</v>
      </c>
      <c r="AH128" s="31" t="s">
        <v>230</v>
      </c>
    </row>
    <row r="129" spans="1:34" x14ac:dyDescent="0.25">
      <c r="A129" s="29" t="s">
        <v>169</v>
      </c>
      <c r="B129" s="30" t="s">
        <v>60</v>
      </c>
      <c r="C129" s="30" t="s">
        <v>216</v>
      </c>
      <c r="D129" s="30" t="s">
        <v>156</v>
      </c>
      <c r="E129" s="30" t="s">
        <v>63</v>
      </c>
      <c r="F129" s="30" t="s">
        <v>38</v>
      </c>
      <c r="G129" s="30" t="s">
        <v>39</v>
      </c>
      <c r="H129" s="30" t="s">
        <v>176</v>
      </c>
      <c r="I129" s="31" t="s">
        <v>479</v>
      </c>
      <c r="J129" s="51">
        <v>28978394999999.988</v>
      </c>
      <c r="K129" s="51">
        <v>21103790999557.273</v>
      </c>
      <c r="L129" s="51">
        <v>11387383999868.242</v>
      </c>
      <c r="M129" s="51">
        <v>13710904000558.445</v>
      </c>
      <c r="N129" s="51">
        <v>13550285179503.127</v>
      </c>
      <c r="O129" s="51">
        <v>17457675860381.027</v>
      </c>
      <c r="P129" s="51">
        <v>16292266379955.035</v>
      </c>
      <c r="Q129" s="51">
        <v>11819263000005.355</v>
      </c>
      <c r="R129" s="51">
        <v>15608835000248.004</v>
      </c>
      <c r="S129" s="51">
        <v>46131815945186.977</v>
      </c>
      <c r="T129" s="51">
        <v>46127199106698.781</v>
      </c>
      <c r="U129" s="51">
        <v>20774894649818.336</v>
      </c>
      <c r="V129" s="51">
        <v>6564227332131.0674</v>
      </c>
      <c r="W129" s="51">
        <v>7000168131171.3574</v>
      </c>
      <c r="X129" s="51">
        <v>7471803773407.0244</v>
      </c>
      <c r="Y129" s="51">
        <v>8551720861445.6504</v>
      </c>
      <c r="Z129" s="51">
        <v>7557138123963.5234</v>
      </c>
      <c r="AA129" s="51">
        <v>8990861792553.75</v>
      </c>
      <c r="AB129" s="51">
        <v>9682254096314.6348</v>
      </c>
      <c r="AC129" s="51">
        <v>8507550955553.0693</v>
      </c>
      <c r="AD129" s="51">
        <v>8875460635769.5879</v>
      </c>
      <c r="AE129" s="51">
        <v>8565147195752.1543</v>
      </c>
      <c r="AF129" s="51">
        <v>8883670261521.3691</v>
      </c>
      <c r="AG129" s="51">
        <v>8445389803150.9346</v>
      </c>
      <c r="AH129" s="31" t="s">
        <v>231</v>
      </c>
    </row>
    <row r="130" spans="1:34" x14ac:dyDescent="0.25">
      <c r="A130" s="29" t="s">
        <v>45</v>
      </c>
      <c r="B130" s="30" t="s">
        <v>60</v>
      </c>
      <c r="C130" s="30" t="s">
        <v>216</v>
      </c>
      <c r="D130" s="30" t="s">
        <v>156</v>
      </c>
      <c r="E130" s="30" t="s">
        <v>63</v>
      </c>
      <c r="F130" s="30" t="s">
        <v>38</v>
      </c>
      <c r="G130" s="30" t="s">
        <v>39</v>
      </c>
      <c r="H130" s="30" t="s">
        <v>501</v>
      </c>
      <c r="I130" s="31" t="s">
        <v>479</v>
      </c>
      <c r="J130" s="51"/>
      <c r="K130" s="51"/>
      <c r="L130" s="51"/>
      <c r="M130" s="51"/>
      <c r="N130" s="51"/>
      <c r="O130" s="51"/>
      <c r="P130" s="51"/>
      <c r="Q130" s="51"/>
      <c r="R130" s="51"/>
      <c r="S130" s="51"/>
      <c r="T130" s="51">
        <v>2433786.2127672397</v>
      </c>
      <c r="U130" s="51">
        <v>1616192.1343122241</v>
      </c>
      <c r="V130" s="51">
        <v>3683029.296076952</v>
      </c>
      <c r="W130" s="51">
        <v>176194451.26727831</v>
      </c>
      <c r="X130" s="51">
        <v>145875461.16319883</v>
      </c>
      <c r="Y130" s="51">
        <v>236550191.06667992</v>
      </c>
      <c r="Z130" s="51">
        <v>915625808.57969046</v>
      </c>
      <c r="AA130" s="51">
        <v>689311247.66114831</v>
      </c>
      <c r="AB130" s="51">
        <v>1007508692.9338589</v>
      </c>
      <c r="AC130" s="51">
        <v>1836669471.6986392</v>
      </c>
      <c r="AD130" s="51">
        <v>1608849772.9901311</v>
      </c>
      <c r="AE130" s="51">
        <v>1202456043.3741238</v>
      </c>
      <c r="AF130" s="51">
        <v>2192860576.7595224</v>
      </c>
      <c r="AG130" s="51">
        <v>3949339602.3690805</v>
      </c>
      <c r="AH130" s="31" t="s">
        <v>232</v>
      </c>
    </row>
    <row r="131" spans="1:34" x14ac:dyDescent="0.25">
      <c r="A131" s="29" t="s">
        <v>34</v>
      </c>
      <c r="B131" s="30" t="s">
        <v>60</v>
      </c>
      <c r="C131" s="30" t="s">
        <v>216</v>
      </c>
      <c r="D131" s="30" t="s">
        <v>156</v>
      </c>
      <c r="E131" s="30" t="s">
        <v>63</v>
      </c>
      <c r="F131" s="30" t="s">
        <v>38</v>
      </c>
      <c r="G131" s="30" t="s">
        <v>39</v>
      </c>
      <c r="H131" s="30" t="s">
        <v>124</v>
      </c>
      <c r="I131" s="31" t="s">
        <v>479</v>
      </c>
      <c r="J131" s="51">
        <v>13783000000.000027</v>
      </c>
      <c r="K131" s="51"/>
      <c r="L131" s="51"/>
      <c r="M131" s="51">
        <v>5709999999.9297209</v>
      </c>
      <c r="N131" s="51">
        <v>33860909999.27985</v>
      </c>
      <c r="O131" s="51">
        <v>38402389999.751122</v>
      </c>
      <c r="P131" s="51"/>
      <c r="Q131" s="51"/>
      <c r="R131" s="51"/>
      <c r="S131" s="51"/>
      <c r="T131" s="51"/>
      <c r="U131" s="51"/>
      <c r="V131" s="51"/>
      <c r="W131" s="51"/>
      <c r="X131" s="51"/>
      <c r="Y131" s="51"/>
      <c r="Z131" s="51"/>
      <c r="AA131" s="51"/>
      <c r="AB131" s="51"/>
      <c r="AC131" s="51"/>
      <c r="AD131" s="51"/>
      <c r="AE131" s="51"/>
      <c r="AF131" s="51"/>
      <c r="AG131" s="51"/>
      <c r="AH131" s="31" t="s">
        <v>233</v>
      </c>
    </row>
    <row r="132" spans="1:34" x14ac:dyDescent="0.25">
      <c r="A132" s="29" t="s">
        <v>169</v>
      </c>
      <c r="B132" s="30" t="s">
        <v>60</v>
      </c>
      <c r="C132" s="30" t="s">
        <v>216</v>
      </c>
      <c r="D132" s="30" t="s">
        <v>156</v>
      </c>
      <c r="E132" s="30" t="s">
        <v>63</v>
      </c>
      <c r="F132" s="30" t="s">
        <v>38</v>
      </c>
      <c r="G132" s="30" t="s">
        <v>39</v>
      </c>
      <c r="H132" s="30" t="s">
        <v>180</v>
      </c>
      <c r="I132" s="31" t="s">
        <v>479</v>
      </c>
      <c r="J132" s="51">
        <v>102085999999.99983</v>
      </c>
      <c r="K132" s="51">
        <v>336000000.00447375</v>
      </c>
      <c r="L132" s="51">
        <v>93444999998.814407</v>
      </c>
      <c r="M132" s="51">
        <v>176383000000.828</v>
      </c>
      <c r="N132" s="51">
        <v>207525219997.55081</v>
      </c>
      <c r="O132" s="51">
        <v>196803680000.97531</v>
      </c>
      <c r="P132" s="51">
        <v>167758030000.54138</v>
      </c>
      <c r="Q132" s="51">
        <v>147251999997.88342</v>
      </c>
      <c r="R132" s="51">
        <v>83116000000.158585</v>
      </c>
      <c r="S132" s="51">
        <v>234380386327.89917</v>
      </c>
      <c r="T132" s="51">
        <v>134451553071.86629</v>
      </c>
      <c r="U132" s="51">
        <v>79656254380.92807</v>
      </c>
      <c r="V132" s="51"/>
      <c r="W132" s="51"/>
      <c r="X132" s="51"/>
      <c r="Y132" s="51"/>
      <c r="Z132" s="51"/>
      <c r="AA132" s="51"/>
      <c r="AB132" s="51"/>
      <c r="AC132" s="51"/>
      <c r="AD132" s="51"/>
      <c r="AE132" s="51"/>
      <c r="AF132" s="51"/>
      <c r="AG132" s="51"/>
      <c r="AH132" s="31" t="s">
        <v>234</v>
      </c>
    </row>
    <row r="133" spans="1:34" x14ac:dyDescent="0.25">
      <c r="A133" s="29" t="s">
        <v>34</v>
      </c>
      <c r="B133" s="30" t="s">
        <v>60</v>
      </c>
      <c r="C133" s="30" t="s">
        <v>216</v>
      </c>
      <c r="D133" s="30" t="s">
        <v>156</v>
      </c>
      <c r="E133" s="30" t="s">
        <v>63</v>
      </c>
      <c r="F133" s="30" t="s">
        <v>38</v>
      </c>
      <c r="G133" s="30" t="s">
        <v>39</v>
      </c>
      <c r="H133" s="30" t="s">
        <v>182</v>
      </c>
      <c r="I133" s="31" t="s">
        <v>479</v>
      </c>
      <c r="J133" s="51">
        <v>1419264999999.999</v>
      </c>
      <c r="K133" s="51">
        <v>905143999997.92322</v>
      </c>
      <c r="L133" s="51">
        <v>550000000.00141788</v>
      </c>
      <c r="M133" s="51">
        <v>2018973000008.1189</v>
      </c>
      <c r="N133" s="51">
        <v>345342870001.95209</v>
      </c>
      <c r="O133" s="51">
        <v>693089919999.15503</v>
      </c>
      <c r="P133" s="51">
        <v>852545259964.49609</v>
      </c>
      <c r="Q133" s="51">
        <v>1030720000028.6256</v>
      </c>
      <c r="R133" s="51">
        <v>330171999989.34229</v>
      </c>
      <c r="S133" s="51"/>
      <c r="T133" s="51"/>
      <c r="U133" s="51"/>
      <c r="V133" s="51"/>
      <c r="W133" s="51"/>
      <c r="X133" s="51"/>
      <c r="Y133" s="51"/>
      <c r="Z133" s="51"/>
      <c r="AA133" s="51"/>
      <c r="AB133" s="51"/>
      <c r="AC133" s="51"/>
      <c r="AD133" s="51"/>
      <c r="AE133" s="51"/>
      <c r="AF133" s="51"/>
      <c r="AG133" s="51"/>
      <c r="AH133" s="31" t="s">
        <v>235</v>
      </c>
    </row>
    <row r="134" spans="1:34" x14ac:dyDescent="0.25">
      <c r="A134" s="29" t="s">
        <v>34</v>
      </c>
      <c r="B134" s="30" t="s">
        <v>362</v>
      </c>
      <c r="C134" s="30" t="s">
        <v>216</v>
      </c>
      <c r="D134" s="30" t="s">
        <v>512</v>
      </c>
      <c r="E134" s="30" t="s">
        <v>46</v>
      </c>
      <c r="F134" s="30" t="s">
        <v>38</v>
      </c>
      <c r="G134" s="30" t="s">
        <v>39</v>
      </c>
      <c r="H134" s="30" t="s">
        <v>157</v>
      </c>
      <c r="I134" s="31" t="s">
        <v>479</v>
      </c>
      <c r="J134" s="51"/>
      <c r="K134" s="51"/>
      <c r="L134" s="51"/>
      <c r="M134" s="51"/>
      <c r="N134" s="51"/>
      <c r="O134" s="51"/>
      <c r="P134" s="51"/>
      <c r="Q134" s="51"/>
      <c r="R134" s="51"/>
      <c r="S134" s="51"/>
      <c r="T134" s="51"/>
      <c r="U134" s="51">
        <v>649999999999.99963</v>
      </c>
      <c r="V134" s="51">
        <v>70325640000</v>
      </c>
      <c r="W134" s="51">
        <v>76050590000</v>
      </c>
      <c r="X134" s="51">
        <v>58976070000.10704</v>
      </c>
      <c r="Y134" s="51">
        <v>95951790000</v>
      </c>
      <c r="Z134" s="51">
        <v>89047984179.639053</v>
      </c>
      <c r="AA134" s="51">
        <v>90551900999.634903</v>
      </c>
      <c r="AB134" s="51">
        <v>95356426799.851089</v>
      </c>
      <c r="AC134" s="51">
        <v>119469888000</v>
      </c>
      <c r="AD134" s="51">
        <v>121903430000</v>
      </c>
      <c r="AE134" s="51">
        <v>114563793000.3335</v>
      </c>
      <c r="AF134" s="51">
        <v>149849577000</v>
      </c>
      <c r="AG134" s="51">
        <v>159997823000.45535</v>
      </c>
      <c r="AH134" s="31" t="s">
        <v>363</v>
      </c>
    </row>
    <row r="135" spans="1:34" x14ac:dyDescent="0.25">
      <c r="A135" s="29" t="s">
        <v>45</v>
      </c>
      <c r="B135" s="30" t="s">
        <v>362</v>
      </c>
      <c r="C135" s="30" t="s">
        <v>216</v>
      </c>
      <c r="D135" s="30" t="s">
        <v>512</v>
      </c>
      <c r="E135" s="30" t="s">
        <v>46</v>
      </c>
      <c r="F135" s="30" t="s">
        <v>38</v>
      </c>
      <c r="G135" s="30" t="s">
        <v>39</v>
      </c>
      <c r="H135" s="30" t="s">
        <v>47</v>
      </c>
      <c r="I135" s="31" t="s">
        <v>479</v>
      </c>
      <c r="J135" s="51">
        <v>4662916.8339599995</v>
      </c>
      <c r="K135" s="51">
        <v>146871247.91760001</v>
      </c>
      <c r="L135" s="51">
        <v>13482192.578322001</v>
      </c>
      <c r="M135" s="51">
        <v>5293402.7368860003</v>
      </c>
      <c r="N135" s="51">
        <v>7362458.2676459998</v>
      </c>
      <c r="O135" s="51">
        <v>534307140.70860004</v>
      </c>
      <c r="P135" s="51">
        <v>2034282310.494</v>
      </c>
      <c r="Q135" s="51">
        <v>1471593783.7980001</v>
      </c>
      <c r="R135" s="51">
        <v>1983306086.2920001</v>
      </c>
      <c r="S135" s="51">
        <v>264663711.2814</v>
      </c>
      <c r="T135" s="51">
        <v>289869056.52479994</v>
      </c>
      <c r="U135" s="51">
        <v>58986016.485660002</v>
      </c>
      <c r="V135" s="51">
        <v>102312204.21306609</v>
      </c>
      <c r="W135" s="51">
        <v>314040454.82769096</v>
      </c>
      <c r="X135" s="51">
        <v>353062732.46363187</v>
      </c>
      <c r="Y135" s="51">
        <v>2894956277.4305186</v>
      </c>
      <c r="Z135" s="51">
        <v>5389775240.2645283</v>
      </c>
      <c r="AA135" s="51">
        <v>2088011210.3452041</v>
      </c>
      <c r="AB135" s="51">
        <v>3049071671.2546129</v>
      </c>
      <c r="AC135" s="51">
        <v>3000255693.6797099</v>
      </c>
      <c r="AD135" s="51">
        <v>6967883110.6568384</v>
      </c>
      <c r="AE135" s="51">
        <v>4927731360.1507654</v>
      </c>
      <c r="AF135" s="51">
        <v>2717044233.8887901</v>
      </c>
      <c r="AG135" s="51">
        <v>517414028.96114308</v>
      </c>
      <c r="AH135" s="31" t="s">
        <v>364</v>
      </c>
    </row>
    <row r="136" spans="1:34" x14ac:dyDescent="0.25">
      <c r="A136" s="29" t="s">
        <v>34</v>
      </c>
      <c r="B136" s="30" t="s">
        <v>362</v>
      </c>
      <c r="C136" s="30" t="s">
        <v>216</v>
      </c>
      <c r="D136" s="30" t="s">
        <v>512</v>
      </c>
      <c r="E136" s="30" t="s">
        <v>46</v>
      </c>
      <c r="F136" s="30" t="s">
        <v>38</v>
      </c>
      <c r="G136" s="30" t="s">
        <v>39</v>
      </c>
      <c r="H136" s="30" t="s">
        <v>365</v>
      </c>
      <c r="I136" s="31" t="s">
        <v>479</v>
      </c>
      <c r="J136" s="51">
        <v>54502225920000</v>
      </c>
      <c r="K136" s="51">
        <v>54314301439999.992</v>
      </c>
      <c r="L136" s="51">
        <v>54887652639999.992</v>
      </c>
      <c r="M136" s="51">
        <v>56959935680000</v>
      </c>
      <c r="N136" s="51">
        <v>57864972000000</v>
      </c>
      <c r="O136" s="51">
        <v>57906397920000</v>
      </c>
      <c r="P136" s="51">
        <v>58051706080000</v>
      </c>
      <c r="Q136" s="51">
        <v>53831113120000</v>
      </c>
      <c r="R136" s="51">
        <v>48432227520000</v>
      </c>
      <c r="S136" s="51">
        <v>56861359018198.789</v>
      </c>
      <c r="T136" s="51">
        <v>53301651180360.43</v>
      </c>
      <c r="U136" s="51">
        <v>70364047395234.008</v>
      </c>
      <c r="V136" s="51">
        <v>56549211975000</v>
      </c>
      <c r="W136" s="51">
        <v>54111912801000</v>
      </c>
      <c r="X136" s="51">
        <v>53792736621000</v>
      </c>
      <c r="Y136" s="51">
        <v>45469792797000</v>
      </c>
      <c r="Z136" s="51">
        <v>53533485495000</v>
      </c>
      <c r="AA136" s="51">
        <v>54835451418000</v>
      </c>
      <c r="AB136" s="51">
        <v>55187224686000</v>
      </c>
      <c r="AC136" s="51">
        <v>51683810160000</v>
      </c>
      <c r="AD136" s="51">
        <v>44407249323000</v>
      </c>
      <c r="AE136" s="51">
        <v>45039022452000</v>
      </c>
      <c r="AF136" s="51">
        <v>46682567616000</v>
      </c>
      <c r="AG136" s="51">
        <v>44731538979000</v>
      </c>
      <c r="AH136" s="31" t="s">
        <v>366</v>
      </c>
    </row>
    <row r="137" spans="1:34" x14ac:dyDescent="0.25">
      <c r="A137" s="29" t="s">
        <v>45</v>
      </c>
      <c r="B137" s="30" t="s">
        <v>362</v>
      </c>
      <c r="C137" s="30" t="s">
        <v>216</v>
      </c>
      <c r="D137" s="30" t="s">
        <v>512</v>
      </c>
      <c r="E137" s="30" t="s">
        <v>46</v>
      </c>
      <c r="F137" s="30" t="s">
        <v>38</v>
      </c>
      <c r="G137" s="30" t="s">
        <v>39</v>
      </c>
      <c r="H137" s="30" t="s">
        <v>69</v>
      </c>
      <c r="I137" s="31" t="s">
        <v>479</v>
      </c>
      <c r="J137" s="51">
        <v>3535941181.4107313</v>
      </c>
      <c r="K137" s="51">
        <v>3616240791.4927797</v>
      </c>
      <c r="L137" s="51">
        <v>3640535943.0765166</v>
      </c>
      <c r="M137" s="51">
        <v>3715282169.560966</v>
      </c>
      <c r="N137" s="51">
        <v>3611520941.3544102</v>
      </c>
      <c r="O137" s="51">
        <v>3731552400.7161856</v>
      </c>
      <c r="P137" s="51">
        <v>3817879819.5169554</v>
      </c>
      <c r="Q137" s="51">
        <v>3782759864.2788887</v>
      </c>
      <c r="R137" s="51">
        <v>3732592458.227849</v>
      </c>
      <c r="S137" s="51">
        <v>3465909000</v>
      </c>
      <c r="T137" s="51">
        <v>16191861000</v>
      </c>
      <c r="U137" s="51">
        <v>52965239101.2099</v>
      </c>
      <c r="V137" s="51"/>
      <c r="W137" s="51"/>
      <c r="X137" s="51"/>
      <c r="Y137" s="51"/>
      <c r="Z137" s="51"/>
      <c r="AA137" s="51"/>
      <c r="AB137" s="51"/>
      <c r="AC137" s="51"/>
      <c r="AD137" s="51"/>
      <c r="AE137" s="51"/>
      <c r="AF137" s="51"/>
      <c r="AG137" s="51"/>
      <c r="AH137" s="31" t="s">
        <v>367</v>
      </c>
    </row>
    <row r="138" spans="1:34" x14ac:dyDescent="0.25">
      <c r="A138" s="29" t="s">
        <v>34</v>
      </c>
      <c r="B138" s="30" t="s">
        <v>362</v>
      </c>
      <c r="C138" s="30" t="s">
        <v>216</v>
      </c>
      <c r="D138" s="30" t="s">
        <v>512</v>
      </c>
      <c r="E138" s="30" t="s">
        <v>46</v>
      </c>
      <c r="F138" s="30" t="s">
        <v>38</v>
      </c>
      <c r="G138" s="30" t="s">
        <v>39</v>
      </c>
      <c r="H138" s="30" t="s">
        <v>50</v>
      </c>
      <c r="I138" s="31" t="s">
        <v>479</v>
      </c>
      <c r="J138" s="51">
        <v>9158813083.223999</v>
      </c>
      <c r="K138" s="51">
        <v>234063692752.79999</v>
      </c>
      <c r="L138" s="51">
        <v>13386869807.375999</v>
      </c>
      <c r="M138" s="51">
        <v>22738210597.380001</v>
      </c>
      <c r="N138" s="51">
        <v>21930497541.299999</v>
      </c>
      <c r="O138" s="51">
        <v>896512612855.79993</v>
      </c>
      <c r="P138" s="51">
        <v>451433165684.39996</v>
      </c>
      <c r="Q138" s="51">
        <v>363369218212.20001</v>
      </c>
      <c r="R138" s="51">
        <v>695646437918.3999</v>
      </c>
      <c r="S138" s="51">
        <v>137889071235.06</v>
      </c>
      <c r="T138" s="51">
        <v>200237235176.39999</v>
      </c>
      <c r="U138" s="51">
        <v>17706875455.43359</v>
      </c>
      <c r="V138" s="51">
        <v>18669346790.067879</v>
      </c>
      <c r="W138" s="51">
        <v>18840256666.953831</v>
      </c>
      <c r="X138" s="51">
        <v>19143305757.652683</v>
      </c>
      <c r="Y138" s="51">
        <v>81873044803.99411</v>
      </c>
      <c r="Z138" s="51">
        <v>116635549592.85037</v>
      </c>
      <c r="AA138" s="51">
        <v>42941460277.079536</v>
      </c>
      <c r="AB138" s="51">
        <v>58723130391.141327</v>
      </c>
      <c r="AC138" s="51">
        <v>46092091579.278557</v>
      </c>
      <c r="AD138" s="51">
        <v>79416229333.155182</v>
      </c>
      <c r="AE138" s="51">
        <v>49334351500.039963</v>
      </c>
      <c r="AF138" s="51">
        <v>23241071214.937744</v>
      </c>
      <c r="AG138" s="51">
        <v>3258129471.1853895</v>
      </c>
      <c r="AH138" s="31" t="s">
        <v>368</v>
      </c>
    </row>
    <row r="139" spans="1:34" x14ac:dyDescent="0.25">
      <c r="A139" s="29" t="s">
        <v>45</v>
      </c>
      <c r="B139" s="30" t="s">
        <v>362</v>
      </c>
      <c r="C139" s="30" t="s">
        <v>216</v>
      </c>
      <c r="D139" s="30" t="s">
        <v>512</v>
      </c>
      <c r="E139" s="30" t="s">
        <v>46</v>
      </c>
      <c r="F139" s="30" t="s">
        <v>38</v>
      </c>
      <c r="G139" s="30" t="s">
        <v>39</v>
      </c>
      <c r="H139" s="30" t="s">
        <v>52</v>
      </c>
      <c r="I139" s="31" t="s">
        <v>479</v>
      </c>
      <c r="J139" s="51"/>
      <c r="K139" s="51"/>
      <c r="L139" s="51"/>
      <c r="M139" s="51"/>
      <c r="N139" s="51"/>
      <c r="O139" s="51"/>
      <c r="P139" s="51"/>
      <c r="Q139" s="51"/>
      <c r="R139" s="51"/>
      <c r="S139" s="51"/>
      <c r="T139" s="51"/>
      <c r="U139" s="51">
        <v>5083801750.5153551</v>
      </c>
      <c r="V139" s="51">
        <v>1511039413.875</v>
      </c>
      <c r="W139" s="51">
        <v>1506013954.75</v>
      </c>
      <c r="X139" s="51">
        <v>2536257652.25</v>
      </c>
      <c r="Y139" s="51">
        <v>2627100811.25</v>
      </c>
      <c r="Z139" s="51">
        <v>2609936748.625</v>
      </c>
      <c r="AA139" s="51">
        <v>1845071624</v>
      </c>
      <c r="AB139" s="51">
        <v>2452807429</v>
      </c>
      <c r="AC139" s="51">
        <v>3002872022.375</v>
      </c>
      <c r="AD139" s="51">
        <v>1354321416.125</v>
      </c>
      <c r="AE139" s="51">
        <v>2577314696.125</v>
      </c>
      <c r="AF139" s="51">
        <v>18411007163.75</v>
      </c>
      <c r="AG139" s="51">
        <v>16763888105.000002</v>
      </c>
      <c r="AH139" s="31" t="s">
        <v>369</v>
      </c>
    </row>
    <row r="140" spans="1:34" x14ac:dyDescent="0.25">
      <c r="A140" s="29" t="s">
        <v>34</v>
      </c>
      <c r="B140" s="30" t="s">
        <v>362</v>
      </c>
      <c r="C140" s="30" t="s">
        <v>216</v>
      </c>
      <c r="D140" s="30" t="s">
        <v>512</v>
      </c>
      <c r="E140" s="30" t="s">
        <v>46</v>
      </c>
      <c r="F140" s="30" t="s">
        <v>38</v>
      </c>
      <c r="G140" s="30" t="s">
        <v>39</v>
      </c>
      <c r="H140" s="30" t="s">
        <v>54</v>
      </c>
      <c r="I140" s="31" t="s">
        <v>479</v>
      </c>
      <c r="J140" s="51"/>
      <c r="K140" s="51"/>
      <c r="L140" s="51"/>
      <c r="M140" s="51"/>
      <c r="N140" s="51"/>
      <c r="O140" s="51"/>
      <c r="P140" s="51"/>
      <c r="Q140" s="51"/>
      <c r="R140" s="51"/>
      <c r="S140" s="51"/>
      <c r="T140" s="51"/>
      <c r="U140" s="51">
        <v>42752752720.29229</v>
      </c>
      <c r="V140" s="51">
        <v>13790352086.25</v>
      </c>
      <c r="W140" s="51">
        <v>13101298045</v>
      </c>
      <c r="X140" s="51">
        <v>20436672097.5</v>
      </c>
      <c r="Y140" s="51">
        <v>22776577438.75</v>
      </c>
      <c r="Z140" s="51">
        <v>22918823751.25</v>
      </c>
      <c r="AA140" s="51">
        <v>16318936876.25</v>
      </c>
      <c r="AB140" s="51">
        <v>21349837821.25</v>
      </c>
      <c r="AC140" s="51">
        <v>26757358227.5</v>
      </c>
      <c r="AD140" s="51">
        <v>12027017583.875</v>
      </c>
      <c r="AE140" s="51">
        <v>22967371053.75</v>
      </c>
      <c r="AF140" s="51">
        <v>159707254337.5</v>
      </c>
      <c r="AG140" s="51">
        <v>147974761650</v>
      </c>
      <c r="AH140" s="31" t="s">
        <v>370</v>
      </c>
    </row>
    <row r="141" spans="1:34" x14ac:dyDescent="0.25">
      <c r="A141" s="29" t="s">
        <v>34</v>
      </c>
      <c r="B141" s="30" t="s">
        <v>362</v>
      </c>
      <c r="C141" s="30" t="s">
        <v>216</v>
      </c>
      <c r="D141" s="30" t="s">
        <v>512</v>
      </c>
      <c r="E141" s="30" t="s">
        <v>46</v>
      </c>
      <c r="F141" s="30" t="s">
        <v>38</v>
      </c>
      <c r="G141" s="30" t="s">
        <v>39</v>
      </c>
      <c r="H141" s="30" t="s">
        <v>120</v>
      </c>
      <c r="I141" s="31" t="s">
        <v>479</v>
      </c>
      <c r="J141" s="51">
        <v>8011184832000</v>
      </c>
      <c r="K141" s="51">
        <v>10917658584000</v>
      </c>
      <c r="L141" s="51">
        <v>4368553392000</v>
      </c>
      <c r="M141" s="51">
        <v>8189875512000</v>
      </c>
      <c r="N141" s="51">
        <v>6271156080000</v>
      </c>
      <c r="O141" s="51">
        <v>6593344128000</v>
      </c>
      <c r="P141" s="51">
        <v>3920646240000</v>
      </c>
      <c r="Q141" s="51">
        <v>3747940896000</v>
      </c>
      <c r="R141" s="51">
        <v>3899085120000</v>
      </c>
      <c r="S141" s="51">
        <v>2601199276.1904759</v>
      </c>
      <c r="T141" s="51">
        <v>2902132476.1904764</v>
      </c>
      <c r="U141" s="51">
        <v>41480574151.324142</v>
      </c>
      <c r="V141" s="51">
        <v>31860320451.704834</v>
      </c>
      <c r="W141" s="51">
        <v>5294063320</v>
      </c>
      <c r="X141" s="51">
        <v>7062856557.6659994</v>
      </c>
      <c r="Y141" s="51">
        <v>5805715600.4053564</v>
      </c>
      <c r="Z141" s="51">
        <v>3990077000</v>
      </c>
      <c r="AA141" s="51">
        <v>1735815900.0000002</v>
      </c>
      <c r="AB141" s="51">
        <v>1116206000</v>
      </c>
      <c r="AC141" s="51">
        <v>872505228.00360012</v>
      </c>
      <c r="AD141" s="51">
        <v>1426566552.0079999</v>
      </c>
      <c r="AE141" s="51">
        <v>2009424120.0240002</v>
      </c>
      <c r="AF141" s="51">
        <v>3282181377.8639998</v>
      </c>
      <c r="AG141" s="51">
        <v>2981258091</v>
      </c>
      <c r="AH141" s="31" t="s">
        <v>371</v>
      </c>
    </row>
    <row r="142" spans="1:34" x14ac:dyDescent="0.25">
      <c r="A142" s="29" t="s">
        <v>34</v>
      </c>
      <c r="B142" s="30" t="s">
        <v>362</v>
      </c>
      <c r="C142" s="30" t="s">
        <v>216</v>
      </c>
      <c r="D142" s="30" t="s">
        <v>512</v>
      </c>
      <c r="E142" s="30" t="s">
        <v>46</v>
      </c>
      <c r="F142" s="30" t="s">
        <v>38</v>
      </c>
      <c r="G142" s="30" t="s">
        <v>39</v>
      </c>
      <c r="H142" s="30" t="s">
        <v>40</v>
      </c>
      <c r="I142" s="31" t="s">
        <v>479</v>
      </c>
      <c r="J142" s="51">
        <v>101666463524465.42</v>
      </c>
      <c r="K142" s="51">
        <v>98426290415161.328</v>
      </c>
      <c r="L142" s="51">
        <v>91765374163536.844</v>
      </c>
      <c r="M142" s="51">
        <v>98131351978969.594</v>
      </c>
      <c r="N142" s="51">
        <v>118804955176503.3</v>
      </c>
      <c r="O142" s="51">
        <v>113707862444428.59</v>
      </c>
      <c r="P142" s="51">
        <v>108705746294410.91</v>
      </c>
      <c r="Q142" s="51">
        <v>105450823669266.86</v>
      </c>
      <c r="R142" s="51">
        <v>117270616880873.39</v>
      </c>
      <c r="S142" s="51">
        <v>114964193997466.19</v>
      </c>
      <c r="T142" s="51">
        <v>122529534238229.5</v>
      </c>
      <c r="U142" s="51">
        <v>126373258463809.52</v>
      </c>
      <c r="V142" s="51">
        <v>135196929632287.64</v>
      </c>
      <c r="W142" s="51">
        <v>138375101228542.08</v>
      </c>
      <c r="X142" s="51">
        <v>142780263570453.31</v>
      </c>
      <c r="Y142" s="51">
        <v>137989453079012.2</v>
      </c>
      <c r="Z142" s="51">
        <v>140172857260762.44</v>
      </c>
      <c r="AA142" s="51">
        <v>136530247166770.42</v>
      </c>
      <c r="AB142" s="51">
        <v>137653525917737.14</v>
      </c>
      <c r="AC142" s="51">
        <v>145662168726092.84</v>
      </c>
      <c r="AD142" s="51">
        <v>133249907901305.14</v>
      </c>
      <c r="AE142" s="51">
        <v>129262168353168.42</v>
      </c>
      <c r="AF142" s="51">
        <v>121606369140221.11</v>
      </c>
      <c r="AG142" s="51">
        <v>126646337457043.73</v>
      </c>
      <c r="AH142" s="31" t="s">
        <v>372</v>
      </c>
    </row>
    <row r="143" spans="1:34" x14ac:dyDescent="0.25">
      <c r="A143" s="29" t="s">
        <v>34</v>
      </c>
      <c r="B143" s="30" t="s">
        <v>362</v>
      </c>
      <c r="C143" s="30" t="s">
        <v>216</v>
      </c>
      <c r="D143" s="30" t="s">
        <v>512</v>
      </c>
      <c r="E143" s="30" t="s">
        <v>46</v>
      </c>
      <c r="F143" s="30" t="s">
        <v>38</v>
      </c>
      <c r="G143" s="30" t="s">
        <v>39</v>
      </c>
      <c r="H143" s="30" t="s">
        <v>173</v>
      </c>
      <c r="I143" s="31" t="s">
        <v>479</v>
      </c>
      <c r="J143" s="51">
        <v>1854410883901.9348</v>
      </c>
      <c r="K143" s="51">
        <v>1854410883901.9348</v>
      </c>
      <c r="L143" s="51">
        <v>1854410883901.9348</v>
      </c>
      <c r="M143" s="51">
        <v>1854410883901.9348</v>
      </c>
      <c r="N143" s="51">
        <v>1854410883901.9348</v>
      </c>
      <c r="O143" s="51">
        <v>1854410883901.9348</v>
      </c>
      <c r="P143" s="51">
        <v>1854410883901.9348</v>
      </c>
      <c r="Q143" s="51">
        <v>1854410883901.9348</v>
      </c>
      <c r="R143" s="51">
        <v>1854410883901.9348</v>
      </c>
      <c r="S143" s="51">
        <v>2174627597020.7773</v>
      </c>
      <c r="T143" s="51">
        <v>1425271721351.6931</v>
      </c>
      <c r="U143" s="51">
        <v>2214719033904.1675</v>
      </c>
      <c r="V143" s="51">
        <v>1986666666660</v>
      </c>
      <c r="W143" s="51">
        <v>2319999999990</v>
      </c>
      <c r="X143" s="51">
        <v>2273333333340</v>
      </c>
      <c r="Y143" s="51">
        <v>2416666666680</v>
      </c>
      <c r="Z143" s="51">
        <v>2173830680610.0002</v>
      </c>
      <c r="AA143" s="51">
        <v>1605702568110</v>
      </c>
      <c r="AB143" s="51">
        <v>2461536959280</v>
      </c>
      <c r="AC143" s="51">
        <v>2267034469290</v>
      </c>
      <c r="AD143" s="51">
        <v>2851838818650</v>
      </c>
      <c r="AE143" s="51">
        <v>2594784942060</v>
      </c>
      <c r="AF143" s="51">
        <v>2212928837040</v>
      </c>
      <c r="AG143" s="51">
        <v>2820574162680</v>
      </c>
      <c r="AH143" s="31" t="s">
        <v>373</v>
      </c>
    </row>
    <row r="144" spans="1:34" x14ac:dyDescent="0.25">
      <c r="A144" s="29" t="s">
        <v>34</v>
      </c>
      <c r="B144" s="30" t="s">
        <v>362</v>
      </c>
      <c r="C144" s="30" t="s">
        <v>216</v>
      </c>
      <c r="D144" s="30" t="s">
        <v>512</v>
      </c>
      <c r="E144" s="30" t="s">
        <v>46</v>
      </c>
      <c r="F144" s="30" t="s">
        <v>38</v>
      </c>
      <c r="G144" s="30" t="s">
        <v>39</v>
      </c>
      <c r="H144" s="30" t="s">
        <v>374</v>
      </c>
      <c r="I144" s="31" t="s">
        <v>479</v>
      </c>
      <c r="J144" s="51">
        <v>18881439436974.555</v>
      </c>
      <c r="K144" s="51">
        <v>19310228307261.238</v>
      </c>
      <c r="L144" s="51">
        <v>19439961074212.195</v>
      </c>
      <c r="M144" s="51">
        <v>19839095640117.375</v>
      </c>
      <c r="N144" s="51">
        <v>19285024956875.289</v>
      </c>
      <c r="O144" s="51">
        <v>19925976436041.758</v>
      </c>
      <c r="P144" s="51">
        <v>20386952975585.543</v>
      </c>
      <c r="Q144" s="51">
        <v>20199417246387.707</v>
      </c>
      <c r="R144" s="51">
        <v>19931530200063.848</v>
      </c>
      <c r="S144" s="51">
        <v>18507477223208.844</v>
      </c>
      <c r="T144" s="51">
        <v>6706238803210.8857</v>
      </c>
      <c r="U144" s="51">
        <v>799191504468.99585</v>
      </c>
      <c r="V144" s="51">
        <v>18992818178741.445</v>
      </c>
      <c r="W144" s="51">
        <v>20409746067178.293</v>
      </c>
      <c r="X144" s="51">
        <v>19727797014344.734</v>
      </c>
      <c r="Y144" s="51">
        <v>19058715118454.965</v>
      </c>
      <c r="Z144" s="51">
        <v>16166294019056.65</v>
      </c>
      <c r="AA144" s="51">
        <v>7813584153502.6416</v>
      </c>
      <c r="AB144" s="51">
        <v>9603055470057.5684</v>
      </c>
      <c r="AC144" s="51">
        <v>5219107206715.7861</v>
      </c>
      <c r="AD144" s="51">
        <v>8074328258723.7568</v>
      </c>
      <c r="AE144" s="51">
        <v>7956910530853.8262</v>
      </c>
      <c r="AF144" s="51">
        <v>8138989309473.4688</v>
      </c>
      <c r="AG144" s="51">
        <v>10072628653756.449</v>
      </c>
      <c r="AH144" s="31" t="s">
        <v>375</v>
      </c>
    </row>
    <row r="145" spans="1:34" x14ac:dyDescent="0.25">
      <c r="A145" s="29" t="s">
        <v>169</v>
      </c>
      <c r="B145" s="30" t="s">
        <v>362</v>
      </c>
      <c r="C145" s="30" t="s">
        <v>216</v>
      </c>
      <c r="D145" s="30" t="s">
        <v>512</v>
      </c>
      <c r="E145" s="30" t="s">
        <v>46</v>
      </c>
      <c r="F145" s="30" t="s">
        <v>38</v>
      </c>
      <c r="G145" s="30" t="s">
        <v>39</v>
      </c>
      <c r="H145" s="30" t="s">
        <v>176</v>
      </c>
      <c r="I145" s="31" t="s">
        <v>479</v>
      </c>
      <c r="J145" s="51">
        <v>199495543920734.09</v>
      </c>
      <c r="K145" s="51">
        <v>211072049088299.66</v>
      </c>
      <c r="L145" s="51">
        <v>228359298716296.84</v>
      </c>
      <c r="M145" s="51">
        <v>223305880608971.53</v>
      </c>
      <c r="N145" s="51">
        <v>184306711822977.91</v>
      </c>
      <c r="O145" s="51">
        <v>200058399426571.34</v>
      </c>
      <c r="P145" s="51">
        <v>206365369895557.34</v>
      </c>
      <c r="Q145" s="51">
        <v>210688927614379.25</v>
      </c>
      <c r="R145" s="51">
        <v>190940897263605.34</v>
      </c>
      <c r="S145" s="51">
        <v>165946229751677.09</v>
      </c>
      <c r="T145" s="51">
        <v>219610826158637.22</v>
      </c>
      <c r="U145" s="51">
        <v>193278083916399.34</v>
      </c>
      <c r="V145" s="51">
        <v>194012770151317.41</v>
      </c>
      <c r="W145" s="51">
        <v>185487952341988.03</v>
      </c>
      <c r="X145" s="51">
        <v>184969963696880.56</v>
      </c>
      <c r="Y145" s="51">
        <v>183231077968724.41</v>
      </c>
      <c r="Z145" s="51">
        <v>193914649037775.47</v>
      </c>
      <c r="AA145" s="51">
        <v>190326597902717.28</v>
      </c>
      <c r="AB145" s="51">
        <v>184070743374893.81</v>
      </c>
      <c r="AC145" s="51">
        <v>194313965563561.78</v>
      </c>
      <c r="AD145" s="51">
        <v>173804349917144.22</v>
      </c>
      <c r="AE145" s="51">
        <v>181261134498068.31</v>
      </c>
      <c r="AF145" s="51">
        <v>180835926902157.72</v>
      </c>
      <c r="AG145" s="51">
        <v>208695086035170.13</v>
      </c>
      <c r="AH145" s="31" t="s">
        <v>376</v>
      </c>
    </row>
    <row r="146" spans="1:34" x14ac:dyDescent="0.25">
      <c r="A146" s="29" t="s">
        <v>45</v>
      </c>
      <c r="B146" s="30" t="s">
        <v>362</v>
      </c>
      <c r="C146" s="30" t="s">
        <v>216</v>
      </c>
      <c r="D146" s="30" t="s">
        <v>512</v>
      </c>
      <c r="E146" s="30" t="s">
        <v>46</v>
      </c>
      <c r="F146" s="30" t="s">
        <v>38</v>
      </c>
      <c r="G146" s="30" t="s">
        <v>39</v>
      </c>
      <c r="H146" s="30" t="s">
        <v>501</v>
      </c>
      <c r="I146" s="31" t="s">
        <v>479</v>
      </c>
      <c r="J146" s="51"/>
      <c r="K146" s="51"/>
      <c r="L146" s="51"/>
      <c r="M146" s="51"/>
      <c r="N146" s="51"/>
      <c r="O146" s="51"/>
      <c r="P146" s="51"/>
      <c r="Q146" s="51"/>
      <c r="R146" s="51"/>
      <c r="S146" s="51"/>
      <c r="T146" s="51">
        <v>105795248.17746</v>
      </c>
      <c r="U146" s="51">
        <v>8484928.5969539993</v>
      </c>
      <c r="V146" s="51">
        <v>45147929.928333119</v>
      </c>
      <c r="W146" s="51">
        <v>613069974.9552598</v>
      </c>
      <c r="X146" s="51">
        <v>596443913.52229869</v>
      </c>
      <c r="Y146" s="51">
        <v>3781080000.0601506</v>
      </c>
      <c r="Z146" s="51">
        <v>8436000463.4320316</v>
      </c>
      <c r="AA146" s="51">
        <v>4125979250.2249966</v>
      </c>
      <c r="AB146" s="51">
        <v>6341438712.4524908</v>
      </c>
      <c r="AC146" s="51">
        <v>8762390869.1765423</v>
      </c>
      <c r="AD146" s="51">
        <v>15402908480.675617</v>
      </c>
      <c r="AE146" s="51">
        <v>15985803631.481546</v>
      </c>
      <c r="AF146" s="51">
        <v>13323864745.880611</v>
      </c>
      <c r="AG146" s="51">
        <v>3598750653.860527</v>
      </c>
      <c r="AH146" s="31" t="s">
        <v>377</v>
      </c>
    </row>
    <row r="147" spans="1:34" x14ac:dyDescent="0.25">
      <c r="A147" s="29" t="s">
        <v>34</v>
      </c>
      <c r="B147" s="30" t="s">
        <v>362</v>
      </c>
      <c r="C147" s="30" t="s">
        <v>216</v>
      </c>
      <c r="D147" s="30" t="s">
        <v>512</v>
      </c>
      <c r="E147" s="30" t="s">
        <v>46</v>
      </c>
      <c r="F147" s="30" t="s">
        <v>38</v>
      </c>
      <c r="G147" s="30" t="s">
        <v>39</v>
      </c>
      <c r="H147" s="30" t="s">
        <v>124</v>
      </c>
      <c r="I147" s="31" t="s">
        <v>479</v>
      </c>
      <c r="J147" s="51">
        <v>24066000000</v>
      </c>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31" t="s">
        <v>378</v>
      </c>
    </row>
    <row r="148" spans="1:34" x14ac:dyDescent="0.25">
      <c r="A148" s="26" t="s">
        <v>34</v>
      </c>
      <c r="B148" s="27" t="s">
        <v>379</v>
      </c>
      <c r="C148" s="27" t="s">
        <v>216</v>
      </c>
      <c r="D148" s="27" t="s">
        <v>512</v>
      </c>
      <c r="E148" s="27" t="s">
        <v>380</v>
      </c>
      <c r="F148" s="27" t="s">
        <v>38</v>
      </c>
      <c r="G148" s="27" t="s">
        <v>333</v>
      </c>
      <c r="H148" s="27" t="s">
        <v>40</v>
      </c>
      <c r="I148" s="34" t="s">
        <v>479</v>
      </c>
      <c r="J148" s="50">
        <v>46948060060290.219</v>
      </c>
      <c r="K148" s="50">
        <v>45451796331471.32</v>
      </c>
      <c r="L148" s="50">
        <v>42375884321645.789</v>
      </c>
      <c r="M148" s="50">
        <v>45315598150825.25</v>
      </c>
      <c r="N148" s="50">
        <v>54862360484892.844</v>
      </c>
      <c r="O148" s="50">
        <v>52508598905016.57</v>
      </c>
      <c r="P148" s="50">
        <v>50198696098282.258</v>
      </c>
      <c r="Q148" s="50">
        <v>48695621263923.328</v>
      </c>
      <c r="R148" s="50">
        <v>54153825890309.711</v>
      </c>
      <c r="S148" s="50">
        <v>53088754122693.367</v>
      </c>
      <c r="T148" s="50">
        <v>56582315673125.117</v>
      </c>
      <c r="U148" s="50">
        <v>58357290323858.906</v>
      </c>
      <c r="V148" s="50">
        <v>65637855565479.836</v>
      </c>
      <c r="W148" s="50">
        <v>66393780691541.133</v>
      </c>
      <c r="X148" s="50">
        <v>67694347374174.781</v>
      </c>
      <c r="Y148" s="50">
        <v>62757790259584.586</v>
      </c>
      <c r="Z148" s="50">
        <v>65267599270039.719</v>
      </c>
      <c r="AA148" s="50">
        <v>65492311740650.305</v>
      </c>
      <c r="AB148" s="50">
        <v>67691872878572.461</v>
      </c>
      <c r="AC148" s="50">
        <v>60237485979030.656</v>
      </c>
      <c r="AD148" s="50">
        <v>54588812249514.734</v>
      </c>
      <c r="AE148" s="50">
        <v>54028209553753.164</v>
      </c>
      <c r="AF148" s="54">
        <v>54135100969281.227</v>
      </c>
      <c r="AG148" s="55">
        <v>53995071842853.367</v>
      </c>
      <c r="AH148" s="28" t="s">
        <v>381</v>
      </c>
    </row>
    <row r="149" spans="1:34" x14ac:dyDescent="0.25">
      <c r="A149" s="26" t="s">
        <v>34</v>
      </c>
      <c r="B149" s="27" t="s">
        <v>379</v>
      </c>
      <c r="C149" s="27" t="s">
        <v>216</v>
      </c>
      <c r="D149" s="27" t="s">
        <v>512</v>
      </c>
      <c r="E149" s="27" t="s">
        <v>380</v>
      </c>
      <c r="F149" s="27" t="s">
        <v>38</v>
      </c>
      <c r="G149" s="27" t="s">
        <v>333</v>
      </c>
      <c r="H149" s="27" t="s">
        <v>382</v>
      </c>
      <c r="I149" s="34" t="s">
        <v>479</v>
      </c>
      <c r="J149" s="50">
        <v>40774655761.759995</v>
      </c>
      <c r="K149" s="50">
        <v>41700629580.074745</v>
      </c>
      <c r="L149" s="50">
        <v>41980788777.393227</v>
      </c>
      <c r="M149" s="50">
        <v>42842723831.451111</v>
      </c>
      <c r="N149" s="50">
        <v>41646202695.723831</v>
      </c>
      <c r="O149" s="50">
        <v>43030343772.95668</v>
      </c>
      <c r="P149" s="50">
        <v>44025827182.050316</v>
      </c>
      <c r="Q149" s="50">
        <v>43620841914.958542</v>
      </c>
      <c r="R149" s="50">
        <v>43042337180.763306</v>
      </c>
      <c r="S149" s="50">
        <v>39967080651.400002</v>
      </c>
      <c r="T149" s="50"/>
      <c r="U149" s="50"/>
      <c r="V149" s="50"/>
      <c r="W149" s="50"/>
      <c r="X149" s="50"/>
      <c r="Y149" s="50"/>
      <c r="Z149" s="50"/>
      <c r="AA149" s="50"/>
      <c r="AB149" s="50"/>
      <c r="AC149" s="50"/>
      <c r="AD149" s="50"/>
      <c r="AE149" s="50"/>
      <c r="AF149" s="54"/>
      <c r="AG149" s="55"/>
      <c r="AH149" s="28" t="s">
        <v>383</v>
      </c>
    </row>
    <row r="150" spans="1:34" x14ac:dyDescent="0.25">
      <c r="A150" s="26" t="s">
        <v>169</v>
      </c>
      <c r="B150" s="27" t="s">
        <v>379</v>
      </c>
      <c r="C150" s="27" t="s">
        <v>216</v>
      </c>
      <c r="D150" s="27" t="s">
        <v>512</v>
      </c>
      <c r="E150" s="27" t="s">
        <v>380</v>
      </c>
      <c r="F150" s="27" t="s">
        <v>38</v>
      </c>
      <c r="G150" s="27" t="s">
        <v>333</v>
      </c>
      <c r="H150" s="27" t="s">
        <v>176</v>
      </c>
      <c r="I150" s="34" t="s">
        <v>479</v>
      </c>
      <c r="J150" s="50">
        <v>21183074290588</v>
      </c>
      <c r="K150" s="50">
        <v>21317311593140</v>
      </c>
      <c r="L150" s="50">
        <v>23062517119920</v>
      </c>
      <c r="M150" s="50">
        <v>21833304827928</v>
      </c>
      <c r="N150" s="50">
        <v>18774659679724</v>
      </c>
      <c r="O150" s="50">
        <v>19946465013476</v>
      </c>
      <c r="P150" s="50">
        <v>22437471698228</v>
      </c>
      <c r="Q150" s="50">
        <v>23705531720084</v>
      </c>
      <c r="R150" s="50">
        <v>21953772867896</v>
      </c>
      <c r="S150" s="50">
        <v>31300283775688</v>
      </c>
      <c r="T150" s="50">
        <v>34914743177740</v>
      </c>
      <c r="U150" s="50">
        <v>46346119969636</v>
      </c>
      <c r="V150" s="50">
        <v>85281011416003.328</v>
      </c>
      <c r="W150" s="50">
        <v>83674449789052.094</v>
      </c>
      <c r="X150" s="50">
        <v>87849815994886.719</v>
      </c>
      <c r="Y150" s="50">
        <v>80998273952770.578</v>
      </c>
      <c r="Z150" s="50">
        <v>90019076986244.313</v>
      </c>
      <c r="AA150" s="50">
        <v>88686270115067.281</v>
      </c>
      <c r="AB150" s="50">
        <v>91044923662613.406</v>
      </c>
      <c r="AC150" s="50">
        <v>99431419799446.844</v>
      </c>
      <c r="AD150" s="50">
        <v>85190458921022.734</v>
      </c>
      <c r="AE150" s="50">
        <v>83063859052611.969</v>
      </c>
      <c r="AF150" s="54">
        <v>87733969025835.281</v>
      </c>
      <c r="AG150" s="55">
        <v>98845597432374.516</v>
      </c>
      <c r="AH150" s="28" t="s">
        <v>384</v>
      </c>
    </row>
    <row r="151" spans="1:34" x14ac:dyDescent="0.25">
      <c r="A151" s="29" t="s">
        <v>34</v>
      </c>
      <c r="B151" s="30" t="s">
        <v>514</v>
      </c>
      <c r="C151" s="30" t="s">
        <v>216</v>
      </c>
      <c r="D151" s="30" t="s">
        <v>237</v>
      </c>
      <c r="E151" s="30" t="s">
        <v>500</v>
      </c>
      <c r="F151" s="30" t="s">
        <v>508</v>
      </c>
      <c r="G151" s="30" t="s">
        <v>39</v>
      </c>
      <c r="H151" s="30" t="s">
        <v>40</v>
      </c>
      <c r="I151" s="31" t="s">
        <v>479</v>
      </c>
      <c r="J151" s="51">
        <v>11035340265106.432</v>
      </c>
      <c r="K151" s="51">
        <v>11293394181965.041</v>
      </c>
      <c r="L151" s="51">
        <v>9542564578694.6934</v>
      </c>
      <c r="M151" s="51">
        <v>8485543920067.5059</v>
      </c>
      <c r="N151" s="51">
        <v>10647424173881.188</v>
      </c>
      <c r="O151" s="51">
        <v>9906795924399.9375</v>
      </c>
      <c r="P151" s="51">
        <v>9013934043071.1094</v>
      </c>
      <c r="Q151" s="51">
        <v>10720324197052.482</v>
      </c>
      <c r="R151" s="51">
        <v>17017956005000.014</v>
      </c>
      <c r="S151" s="51">
        <v>15794961078000.002</v>
      </c>
      <c r="T151" s="51">
        <v>15032449450000.029</v>
      </c>
      <c r="U151" s="51">
        <v>16635337522999.99</v>
      </c>
      <c r="V151" s="51">
        <v>16415659962789.104</v>
      </c>
      <c r="W151" s="51">
        <v>17303070677631.014</v>
      </c>
      <c r="X151" s="51">
        <v>19327073506491.031</v>
      </c>
      <c r="Y151" s="51">
        <v>20930042858586.656</v>
      </c>
      <c r="Z151" s="51">
        <v>19742717465373.195</v>
      </c>
      <c r="AA151" s="51">
        <v>17778590571337.66</v>
      </c>
      <c r="AB151" s="51">
        <v>16554080771563.422</v>
      </c>
      <c r="AC151" s="51">
        <v>17234915871430.342</v>
      </c>
      <c r="AD151" s="51">
        <v>16967042866391.551</v>
      </c>
      <c r="AE151" s="51">
        <v>14965623077393.006</v>
      </c>
      <c r="AF151" s="51">
        <v>15619282334985.877</v>
      </c>
      <c r="AG151" s="51">
        <v>15845223076912.789</v>
      </c>
      <c r="AH151" s="31" t="s">
        <v>507</v>
      </c>
    </row>
    <row r="152" spans="1:34" x14ac:dyDescent="0.25">
      <c r="A152" s="29" t="s">
        <v>45</v>
      </c>
      <c r="B152" s="30" t="s">
        <v>236</v>
      </c>
      <c r="C152" s="30" t="s">
        <v>216</v>
      </c>
      <c r="D152" s="30" t="s">
        <v>237</v>
      </c>
      <c r="E152" s="30" t="s">
        <v>238</v>
      </c>
      <c r="F152" s="30" t="s">
        <v>38</v>
      </c>
      <c r="G152" s="30" t="s">
        <v>39</v>
      </c>
      <c r="H152" s="30" t="s">
        <v>52</v>
      </c>
      <c r="I152" s="31" t="s">
        <v>479</v>
      </c>
      <c r="J152" s="51">
        <v>10451638926.410978</v>
      </c>
      <c r="K152" s="51">
        <v>24157349839.55386</v>
      </c>
      <c r="L152" s="51">
        <v>30454430447.712151</v>
      </c>
      <c r="M152" s="51">
        <v>179604318235.82263</v>
      </c>
      <c r="N152" s="51">
        <v>309803972753.60095</v>
      </c>
      <c r="O152" s="51">
        <v>289061136000</v>
      </c>
      <c r="P152" s="51">
        <v>285169613123.90265</v>
      </c>
      <c r="Q152" s="51">
        <v>223845010271.9516</v>
      </c>
      <c r="R152" s="51">
        <v>220190813338.04245</v>
      </c>
      <c r="S152" s="51">
        <v>213028151246.25827</v>
      </c>
      <c r="T152" s="51">
        <v>516206623889.33813</v>
      </c>
      <c r="U152" s="51">
        <v>444335695257.90894</v>
      </c>
      <c r="V152" s="51">
        <v>587396658609.95557</v>
      </c>
      <c r="W152" s="51">
        <v>1224401246689.427</v>
      </c>
      <c r="X152" s="51">
        <v>679775138627.11926</v>
      </c>
      <c r="Y152" s="51">
        <v>77261750547.502563</v>
      </c>
      <c r="Z152" s="51">
        <v>42587687628.289513</v>
      </c>
      <c r="AA152" s="51">
        <v>49133144000.808472</v>
      </c>
      <c r="AB152" s="51">
        <v>20857333435.595558</v>
      </c>
      <c r="AC152" s="51">
        <v>38927846397.972832</v>
      </c>
      <c r="AD152" s="51">
        <v>55853569755.357635</v>
      </c>
      <c r="AE152" s="51">
        <v>28371877657.543026</v>
      </c>
      <c r="AF152" s="51">
        <v>38458668860.275291</v>
      </c>
      <c r="AG152" s="51">
        <v>39602378076.993744</v>
      </c>
      <c r="AH152" s="31" t="s">
        <v>239</v>
      </c>
    </row>
    <row r="153" spans="1:34" x14ac:dyDescent="0.25">
      <c r="A153" s="29" t="s">
        <v>34</v>
      </c>
      <c r="B153" s="30" t="s">
        <v>236</v>
      </c>
      <c r="C153" s="30" t="s">
        <v>216</v>
      </c>
      <c r="D153" s="30" t="s">
        <v>237</v>
      </c>
      <c r="E153" s="30" t="s">
        <v>238</v>
      </c>
      <c r="F153" s="30" t="s">
        <v>38</v>
      </c>
      <c r="G153" s="30" t="s">
        <v>39</v>
      </c>
      <c r="H153" s="30" t="s">
        <v>54</v>
      </c>
      <c r="I153" s="31" t="s">
        <v>479</v>
      </c>
      <c r="J153" s="51">
        <v>3990946965883.3174</v>
      </c>
      <c r="K153" s="51">
        <v>6847051562738.7598</v>
      </c>
      <c r="L153" s="51">
        <v>7362555907071.8574</v>
      </c>
      <c r="M153" s="51">
        <v>7229481669291.9307</v>
      </c>
      <c r="N153" s="51">
        <v>8122732183402.3789</v>
      </c>
      <c r="O153" s="51">
        <v>7116349500000</v>
      </c>
      <c r="P153" s="51">
        <v>7007640456660.8584</v>
      </c>
      <c r="Q153" s="51">
        <v>5490772306142.9287</v>
      </c>
      <c r="R153" s="51">
        <v>4873585099199.3418</v>
      </c>
      <c r="S153" s="51">
        <v>4635118822550.21</v>
      </c>
      <c r="T153" s="51">
        <v>7073585381117.0557</v>
      </c>
      <c r="U153" s="51">
        <v>5560545601759.5342</v>
      </c>
      <c r="V153" s="51">
        <v>7977407194411.1797</v>
      </c>
      <c r="W153" s="51">
        <v>15850385186599.992</v>
      </c>
      <c r="X153" s="51">
        <v>8151035985919.2158</v>
      </c>
      <c r="Y153" s="51">
        <v>996797630475.80042</v>
      </c>
      <c r="Z153" s="51">
        <v>556515326459.65247</v>
      </c>
      <c r="AA153" s="51">
        <v>646671788552.38733</v>
      </c>
      <c r="AB153" s="51">
        <v>270159745459.97696</v>
      </c>
      <c r="AC153" s="51">
        <v>516175651075.12848</v>
      </c>
      <c r="AD153" s="51">
        <v>738104515283.1825</v>
      </c>
      <c r="AE153" s="51">
        <v>376237986915.42584</v>
      </c>
      <c r="AF153" s="51">
        <v>496446063819.67065</v>
      </c>
      <c r="AG153" s="51">
        <v>520193460533.56598</v>
      </c>
      <c r="AH153" s="31" t="s">
        <v>240</v>
      </c>
    </row>
    <row r="154" spans="1:34" x14ac:dyDescent="0.25">
      <c r="A154" s="29" t="s">
        <v>34</v>
      </c>
      <c r="B154" s="30" t="s">
        <v>236</v>
      </c>
      <c r="C154" s="30" t="s">
        <v>216</v>
      </c>
      <c r="D154" s="30" t="s">
        <v>237</v>
      </c>
      <c r="E154" s="30" t="s">
        <v>238</v>
      </c>
      <c r="F154" s="30" t="s">
        <v>38</v>
      </c>
      <c r="G154" s="30" t="s">
        <v>39</v>
      </c>
      <c r="H154" s="30" t="s">
        <v>40</v>
      </c>
      <c r="I154" s="31" t="s">
        <v>479</v>
      </c>
      <c r="J154" s="51">
        <v>2399726600000</v>
      </c>
      <c r="K154" s="51">
        <v>2213983288061.3647</v>
      </c>
      <c r="L154" s="51">
        <v>1830176876157.9961</v>
      </c>
      <c r="M154" s="51">
        <v>1675186352359.1086</v>
      </c>
      <c r="N154" s="51">
        <v>1679145166600</v>
      </c>
      <c r="O154" s="51">
        <v>1535884100000.0005</v>
      </c>
      <c r="P154" s="51">
        <v>1790168700000.0005</v>
      </c>
      <c r="Q154" s="51">
        <v>1506501100000.0002</v>
      </c>
      <c r="R154" s="51">
        <v>1418551500000</v>
      </c>
      <c r="S154" s="51">
        <v>1494086653000</v>
      </c>
      <c r="T154" s="51">
        <v>1473891495000</v>
      </c>
      <c r="U154" s="51">
        <v>1589074250000</v>
      </c>
      <c r="V154" s="51">
        <v>5678633217078.998</v>
      </c>
      <c r="W154" s="51">
        <v>5403619802873.6865</v>
      </c>
      <c r="X154" s="51">
        <v>5337242189398.707</v>
      </c>
      <c r="Y154" s="51">
        <v>5994082427008.4756</v>
      </c>
      <c r="Z154" s="51">
        <v>6138540261377.0791</v>
      </c>
      <c r="AA154" s="51">
        <v>6403523760893.0029</v>
      </c>
      <c r="AB154" s="51">
        <v>3997136173040.6514</v>
      </c>
      <c r="AC154" s="51">
        <v>3109427701365.3521</v>
      </c>
      <c r="AD154" s="51">
        <v>12096675460361.768</v>
      </c>
      <c r="AE154" s="51">
        <v>25747529765515.32</v>
      </c>
      <c r="AF154" s="51">
        <v>26944111326013.941</v>
      </c>
      <c r="AG154" s="51">
        <v>27334407559553.625</v>
      </c>
      <c r="AH154" s="31" t="s">
        <v>241</v>
      </c>
    </row>
    <row r="155" spans="1:34" x14ac:dyDescent="0.25">
      <c r="A155" s="29" t="s">
        <v>34</v>
      </c>
      <c r="B155" s="30" t="s">
        <v>242</v>
      </c>
      <c r="C155" s="30" t="s">
        <v>216</v>
      </c>
      <c r="D155" s="30" t="s">
        <v>237</v>
      </c>
      <c r="E155" s="30" t="s">
        <v>243</v>
      </c>
      <c r="F155" s="30" t="s">
        <v>38</v>
      </c>
      <c r="G155" s="30" t="s">
        <v>39</v>
      </c>
      <c r="H155" s="30" t="s">
        <v>40</v>
      </c>
      <c r="I155" s="31" t="s">
        <v>479</v>
      </c>
      <c r="J155" s="51">
        <v>1996663901619.5159</v>
      </c>
      <c r="K155" s="51">
        <v>1623833757231.0674</v>
      </c>
      <c r="L155" s="51">
        <v>1669449241446.6934</v>
      </c>
      <c r="M155" s="51">
        <v>2661790515338.2407</v>
      </c>
      <c r="N155" s="51">
        <v>2443009556468.1865</v>
      </c>
      <c r="O155" s="51">
        <v>2411184933695.1123</v>
      </c>
      <c r="P155" s="51">
        <v>2226841658937.4805</v>
      </c>
      <c r="Q155" s="51">
        <v>1911508791665.2747</v>
      </c>
      <c r="R155" s="51">
        <v>1567770700000</v>
      </c>
      <c r="S155" s="51">
        <v>1497719011000</v>
      </c>
      <c r="T155" s="51">
        <v>1474278936000</v>
      </c>
      <c r="U155" s="51">
        <v>1455997103000</v>
      </c>
      <c r="V155" s="51">
        <v>1834402565993.3103</v>
      </c>
      <c r="W155" s="51">
        <v>1975078365193.4309</v>
      </c>
      <c r="X155" s="51">
        <v>2544202341104.3154</v>
      </c>
      <c r="Y155" s="51">
        <v>2599972537175.5332</v>
      </c>
      <c r="Z155" s="51">
        <v>2688895071537.1196</v>
      </c>
      <c r="AA155" s="51">
        <v>2334256976458.4214</v>
      </c>
      <c r="AB155" s="51">
        <v>2137964488102.7085</v>
      </c>
      <c r="AC155" s="51">
        <v>2124356081634.5847</v>
      </c>
      <c r="AD155" s="51">
        <v>2494698503272.6641</v>
      </c>
      <c r="AE155" s="51">
        <v>2664700499780.1699</v>
      </c>
      <c r="AF155" s="51">
        <v>2548855786325.4546</v>
      </c>
      <c r="AG155" s="51">
        <v>2176861109219.9255</v>
      </c>
      <c r="AH155" s="31" t="s">
        <v>244</v>
      </c>
    </row>
    <row r="156" spans="1:34" x14ac:dyDescent="0.25">
      <c r="A156" s="29" t="s">
        <v>34</v>
      </c>
      <c r="B156" s="30" t="s">
        <v>245</v>
      </c>
      <c r="C156" s="30" t="s">
        <v>216</v>
      </c>
      <c r="D156" s="30" t="s">
        <v>237</v>
      </c>
      <c r="E156" s="30" t="s">
        <v>246</v>
      </c>
      <c r="F156" s="30" t="s">
        <v>247</v>
      </c>
      <c r="G156" s="30" t="s">
        <v>39</v>
      </c>
      <c r="H156" s="30" t="s">
        <v>40</v>
      </c>
      <c r="I156" s="31" t="s">
        <v>479</v>
      </c>
      <c r="J156" s="51">
        <v>51637537687558.453</v>
      </c>
      <c r="K156" s="51">
        <v>43120060782936.555</v>
      </c>
      <c r="L156" s="51">
        <v>39007062072529.93</v>
      </c>
      <c r="M156" s="51">
        <v>41809052794425.438</v>
      </c>
      <c r="N156" s="51">
        <v>53308903835976.172</v>
      </c>
      <c r="O156" s="51">
        <v>43267134326409.969</v>
      </c>
      <c r="P156" s="51">
        <v>49327722508227.227</v>
      </c>
      <c r="Q156" s="51">
        <v>45085116827808.297</v>
      </c>
      <c r="R156" s="51">
        <v>41764147600000</v>
      </c>
      <c r="S156" s="51">
        <v>41754987100000</v>
      </c>
      <c r="T156" s="51">
        <v>40331980700000</v>
      </c>
      <c r="U156" s="51">
        <v>42294970195000</v>
      </c>
      <c r="V156" s="51">
        <v>39970653982309.133</v>
      </c>
      <c r="W156" s="51">
        <v>39033202800372.227</v>
      </c>
      <c r="X156" s="51">
        <v>42818307508697.414</v>
      </c>
      <c r="Y156" s="51">
        <v>44766893303892.484</v>
      </c>
      <c r="Z156" s="51">
        <v>41466251766656.719</v>
      </c>
      <c r="AA156" s="51">
        <v>37854609915655.945</v>
      </c>
      <c r="AB156" s="51">
        <v>36309004784477.305</v>
      </c>
      <c r="AC156" s="51">
        <v>39549650941479.25</v>
      </c>
      <c r="AD156" s="51">
        <v>37292449809001.203</v>
      </c>
      <c r="AE156" s="51">
        <v>36344120441911.656</v>
      </c>
      <c r="AF156" s="51">
        <v>35845886148753</v>
      </c>
      <c r="AG156" s="51">
        <v>34581457528770.992</v>
      </c>
      <c r="AH156" s="31" t="s">
        <v>248</v>
      </c>
    </row>
    <row r="157" spans="1:34" x14ac:dyDescent="0.25">
      <c r="A157" s="29" t="s">
        <v>34</v>
      </c>
      <c r="B157" s="30" t="s">
        <v>245</v>
      </c>
      <c r="C157" s="30" t="s">
        <v>216</v>
      </c>
      <c r="D157" s="30" t="s">
        <v>237</v>
      </c>
      <c r="E157" s="30" t="s">
        <v>246</v>
      </c>
      <c r="F157" s="30" t="s">
        <v>38</v>
      </c>
      <c r="G157" s="30" t="s">
        <v>39</v>
      </c>
      <c r="H157" s="30" t="s">
        <v>40</v>
      </c>
      <c r="I157" s="31" t="s">
        <v>479</v>
      </c>
      <c r="J157" s="51">
        <v>17732142794219.141</v>
      </c>
      <c r="K157" s="51">
        <v>22281186704598.387</v>
      </c>
      <c r="L157" s="51">
        <v>20836798393522.363</v>
      </c>
      <c r="M157" s="51">
        <v>13851541810230.496</v>
      </c>
      <c r="N157" s="51">
        <v>16376448490088.117</v>
      </c>
      <c r="O157" s="51">
        <v>14499675444976.076</v>
      </c>
      <c r="P157" s="51">
        <v>15720343838975.01</v>
      </c>
      <c r="Q157" s="51">
        <v>15447275651054.707</v>
      </c>
      <c r="R157" s="51">
        <v>16752525900000</v>
      </c>
      <c r="S157" s="51">
        <v>15910641865000</v>
      </c>
      <c r="T157" s="51">
        <v>16437798236000.002</v>
      </c>
      <c r="U157" s="51">
        <v>15854882510000</v>
      </c>
      <c r="V157" s="51">
        <v>14729274802695.656</v>
      </c>
      <c r="W157" s="51">
        <v>14499545643921.051</v>
      </c>
      <c r="X157" s="51">
        <v>15099782446935.66</v>
      </c>
      <c r="Y157" s="51">
        <v>14555952675136.766</v>
      </c>
      <c r="Z157" s="51">
        <v>14635325910182.928</v>
      </c>
      <c r="AA157" s="51">
        <v>15702495526849.883</v>
      </c>
      <c r="AB157" s="51">
        <v>15294779628810.842</v>
      </c>
      <c r="AC157" s="51">
        <v>14730121174339.543</v>
      </c>
      <c r="AD157" s="51">
        <v>13994650138072.344</v>
      </c>
      <c r="AE157" s="51">
        <v>14596222466632.543</v>
      </c>
      <c r="AF157" s="51">
        <v>14764511911085.955</v>
      </c>
      <c r="AG157" s="51">
        <v>13511418806599.512</v>
      </c>
      <c r="AH157" s="31" t="s">
        <v>249</v>
      </c>
    </row>
    <row r="158" spans="1:34" x14ac:dyDescent="0.25">
      <c r="A158" s="29" t="s">
        <v>34</v>
      </c>
      <c r="B158" s="30" t="s">
        <v>245</v>
      </c>
      <c r="C158" s="30" t="s">
        <v>216</v>
      </c>
      <c r="D158" s="30" t="s">
        <v>237</v>
      </c>
      <c r="E158" s="30" t="s">
        <v>246</v>
      </c>
      <c r="F158" s="30" t="s">
        <v>250</v>
      </c>
      <c r="G158" s="30" t="s">
        <v>39</v>
      </c>
      <c r="H158" s="30" t="s">
        <v>40</v>
      </c>
      <c r="I158" s="31" t="s">
        <v>479</v>
      </c>
      <c r="J158" s="51">
        <v>2108792804884.5388</v>
      </c>
      <c r="K158" s="51">
        <v>729337719967.69519</v>
      </c>
      <c r="L158" s="51">
        <v>830378266768.90674</v>
      </c>
      <c r="M158" s="51">
        <v>1478842778734.0481</v>
      </c>
      <c r="N158" s="51">
        <v>1822327225809.1904</v>
      </c>
      <c r="O158" s="51">
        <v>1518754033646.8647</v>
      </c>
      <c r="P158" s="51">
        <v>1691172532751.9436</v>
      </c>
      <c r="Q158" s="51">
        <v>1546530989205.0286</v>
      </c>
      <c r="R158" s="51">
        <v>1405703900000</v>
      </c>
      <c r="S158" s="51">
        <v>1127480500000</v>
      </c>
      <c r="T158" s="51">
        <v>1262296800000</v>
      </c>
      <c r="U158" s="51">
        <v>1347984100000</v>
      </c>
      <c r="V158" s="51">
        <v>783348972390.18201</v>
      </c>
      <c r="W158" s="51">
        <v>805811337766.55554</v>
      </c>
      <c r="X158" s="51">
        <v>873723921007.00049</v>
      </c>
      <c r="Y158" s="51">
        <v>885837502602.62024</v>
      </c>
      <c r="Z158" s="51">
        <v>879610443937.23315</v>
      </c>
      <c r="AA158" s="51">
        <v>811795464962.6123</v>
      </c>
      <c r="AB158" s="51">
        <v>777255653350.22412</v>
      </c>
      <c r="AC158" s="51">
        <v>785851697961.797</v>
      </c>
      <c r="AD158" s="51">
        <v>755364093044.96729</v>
      </c>
      <c r="AE158" s="51">
        <v>779135921572.77576</v>
      </c>
      <c r="AF158" s="51">
        <v>748347184720.60938</v>
      </c>
      <c r="AG158" s="51">
        <v>698357927060.18225</v>
      </c>
      <c r="AH158" s="31" t="s">
        <v>251</v>
      </c>
    </row>
    <row r="159" spans="1:34" x14ac:dyDescent="0.25">
      <c r="A159" s="29" t="s">
        <v>34</v>
      </c>
      <c r="B159" s="30" t="s">
        <v>242</v>
      </c>
      <c r="C159" s="30" t="s">
        <v>216</v>
      </c>
      <c r="D159" s="30" t="s">
        <v>237</v>
      </c>
      <c r="E159" s="30" t="s">
        <v>252</v>
      </c>
      <c r="F159" s="30" t="s">
        <v>253</v>
      </c>
      <c r="G159" s="30" t="s">
        <v>39</v>
      </c>
      <c r="H159" s="30" t="s">
        <v>40</v>
      </c>
      <c r="I159" s="31" t="s">
        <v>479</v>
      </c>
      <c r="J159" s="51">
        <v>6112238320165.8311</v>
      </c>
      <c r="K159" s="51">
        <v>1863185482704.5388</v>
      </c>
      <c r="L159" s="51">
        <v>1772752028897.1155</v>
      </c>
      <c r="M159" s="51">
        <v>4204724610288.0532</v>
      </c>
      <c r="N159" s="51">
        <v>4230897547774.1836</v>
      </c>
      <c r="O159" s="51">
        <v>4411601828487.9268</v>
      </c>
      <c r="P159" s="51">
        <v>4644866073425.7109</v>
      </c>
      <c r="Q159" s="51">
        <v>4342827414612.7681</v>
      </c>
      <c r="R159" s="51">
        <v>3898610600000</v>
      </c>
      <c r="S159" s="51">
        <v>3521538850000</v>
      </c>
      <c r="T159" s="51">
        <v>3317509809000</v>
      </c>
      <c r="U159" s="51">
        <v>3155124912000</v>
      </c>
      <c r="V159" s="51">
        <v>2738904504143.4702</v>
      </c>
      <c r="W159" s="51">
        <v>2750155375055.2183</v>
      </c>
      <c r="X159" s="51">
        <v>2692171606921.3179</v>
      </c>
      <c r="Y159" s="51">
        <v>2762571964861.5669</v>
      </c>
      <c r="Z159" s="51">
        <v>2787106401537.3521</v>
      </c>
      <c r="AA159" s="51">
        <v>2603173451162.0674</v>
      </c>
      <c r="AB159" s="51">
        <v>2369999720899.106</v>
      </c>
      <c r="AC159" s="51">
        <v>2527777946462.7744</v>
      </c>
      <c r="AD159" s="51">
        <v>3249541931294.1938</v>
      </c>
      <c r="AE159" s="51">
        <v>3289434262523.9829</v>
      </c>
      <c r="AF159" s="51">
        <v>3188578264989.6953</v>
      </c>
      <c r="AG159" s="51">
        <v>3078633654591.396</v>
      </c>
      <c r="AH159" s="31" t="s">
        <v>254</v>
      </c>
    </row>
    <row r="160" spans="1:34" x14ac:dyDescent="0.25">
      <c r="A160" s="29" t="s">
        <v>34</v>
      </c>
      <c r="B160" s="30" t="s">
        <v>242</v>
      </c>
      <c r="C160" s="30" t="s">
        <v>216</v>
      </c>
      <c r="D160" s="30" t="s">
        <v>237</v>
      </c>
      <c r="E160" s="30" t="s">
        <v>252</v>
      </c>
      <c r="F160" s="30" t="s">
        <v>255</v>
      </c>
      <c r="G160" s="30" t="s">
        <v>39</v>
      </c>
      <c r="H160" s="30" t="s">
        <v>40</v>
      </c>
      <c r="I160" s="31" t="s">
        <v>479</v>
      </c>
      <c r="J160" s="51">
        <v>12752739184934.408</v>
      </c>
      <c r="K160" s="51">
        <v>12694905988603.965</v>
      </c>
      <c r="L160" s="51">
        <v>11024591883171.512</v>
      </c>
      <c r="M160" s="51">
        <v>9104505294798.4238</v>
      </c>
      <c r="N160" s="51">
        <v>10076959241492.066</v>
      </c>
      <c r="O160" s="51">
        <v>9778995599367.1367</v>
      </c>
      <c r="P160" s="51">
        <v>9682959617397.5879</v>
      </c>
      <c r="Q160" s="51">
        <v>9539896797716.5762</v>
      </c>
      <c r="R160" s="51">
        <v>6234374900000</v>
      </c>
      <c r="S160" s="51">
        <v>5410013957000</v>
      </c>
      <c r="T160" s="51">
        <v>5440650746000</v>
      </c>
      <c r="U160" s="51">
        <v>5523089298000</v>
      </c>
      <c r="V160" s="51">
        <v>5214951488448.1289</v>
      </c>
      <c r="W160" s="51">
        <v>5255356040256.7031</v>
      </c>
      <c r="X160" s="51">
        <v>5562163506930.1543</v>
      </c>
      <c r="Y160" s="51">
        <v>5683584647203.9629</v>
      </c>
      <c r="Z160" s="51">
        <v>5361436657939.9229</v>
      </c>
      <c r="AA160" s="51">
        <v>5224577981209.5762</v>
      </c>
      <c r="AB160" s="51">
        <v>4849618232114.0703</v>
      </c>
      <c r="AC160" s="51">
        <v>4713240267707.2637</v>
      </c>
      <c r="AD160" s="51">
        <v>4071914305670.0508</v>
      </c>
      <c r="AE160" s="51">
        <v>4121249925776.8628</v>
      </c>
      <c r="AF160" s="51">
        <v>4052906308699.7095</v>
      </c>
      <c r="AG160" s="51">
        <v>3686818577576.5298</v>
      </c>
      <c r="AH160" s="31" t="s">
        <v>256</v>
      </c>
    </row>
    <row r="161" spans="1:34" x14ac:dyDescent="0.25">
      <c r="A161" s="29" t="s">
        <v>34</v>
      </c>
      <c r="B161" s="30" t="s">
        <v>242</v>
      </c>
      <c r="C161" s="30" t="s">
        <v>216</v>
      </c>
      <c r="D161" s="30" t="s">
        <v>237</v>
      </c>
      <c r="E161" s="30" t="s">
        <v>252</v>
      </c>
      <c r="F161" s="30" t="s">
        <v>257</v>
      </c>
      <c r="G161" s="30" t="s">
        <v>39</v>
      </c>
      <c r="H161" s="30" t="s">
        <v>40</v>
      </c>
      <c r="I161" s="31" t="s">
        <v>479</v>
      </c>
      <c r="J161" s="51">
        <v>4032810334814.0522</v>
      </c>
      <c r="K161" s="51">
        <v>6841780662585.7773</v>
      </c>
      <c r="L161" s="51">
        <v>6967366035221.7529</v>
      </c>
      <c r="M161" s="51">
        <v>2494891473973.6406</v>
      </c>
      <c r="N161" s="51">
        <v>3432418632968.9858</v>
      </c>
      <c r="O161" s="51">
        <v>3156584369271.3145</v>
      </c>
      <c r="P161" s="51">
        <v>3256956155996.7275</v>
      </c>
      <c r="Q161" s="51">
        <v>2844452469814.2646</v>
      </c>
      <c r="R161" s="51">
        <v>3014731200000</v>
      </c>
      <c r="S161" s="51">
        <v>2746312472000</v>
      </c>
      <c r="T161" s="51">
        <v>2197689244999.9998</v>
      </c>
      <c r="U161" s="51">
        <v>2201522041000</v>
      </c>
      <c r="V161" s="51">
        <v>2809481541922.6685</v>
      </c>
      <c r="W161" s="51">
        <v>2777585881897.0728</v>
      </c>
      <c r="X161" s="51">
        <v>2835838802971.3032</v>
      </c>
      <c r="Y161" s="51">
        <v>2788496130738.1011</v>
      </c>
      <c r="Z161" s="51">
        <v>2673961679730.7104</v>
      </c>
      <c r="AA161" s="51">
        <v>2766256808699.2983</v>
      </c>
      <c r="AB161" s="51">
        <v>2732000929083.8311</v>
      </c>
      <c r="AC161" s="51">
        <v>2740824503671.543</v>
      </c>
      <c r="AD161" s="51">
        <v>2471832827888.394</v>
      </c>
      <c r="AE161" s="51">
        <v>2512881402885.0156</v>
      </c>
      <c r="AF161" s="51">
        <v>2555797048081.5161</v>
      </c>
      <c r="AG161" s="51">
        <v>2390835054352.9482</v>
      </c>
      <c r="AH161" s="31" t="s">
        <v>258</v>
      </c>
    </row>
    <row r="162" spans="1:34" x14ac:dyDescent="0.25">
      <c r="A162" s="29" t="s">
        <v>45</v>
      </c>
      <c r="B162" s="30" t="s">
        <v>259</v>
      </c>
      <c r="C162" s="30" t="s">
        <v>216</v>
      </c>
      <c r="D162" s="30" t="s">
        <v>237</v>
      </c>
      <c r="E162" s="30" t="s">
        <v>46</v>
      </c>
      <c r="F162" s="30" t="s">
        <v>38</v>
      </c>
      <c r="G162" s="30" t="s">
        <v>39</v>
      </c>
      <c r="H162" s="30" t="s">
        <v>47</v>
      </c>
      <c r="I162" s="31" t="s">
        <v>479</v>
      </c>
      <c r="J162" s="51">
        <v>4397079665.6151924</v>
      </c>
      <c r="K162" s="51">
        <v>5914523704.6570101</v>
      </c>
      <c r="L162" s="51">
        <v>6550891702.5902586</v>
      </c>
      <c r="M162" s="51">
        <v>1422190799.6426392</v>
      </c>
      <c r="N162" s="51">
        <v>2388906316.8817205</v>
      </c>
      <c r="O162" s="51">
        <v>3346796650.2521605</v>
      </c>
      <c r="P162" s="51">
        <v>28161103488.70575</v>
      </c>
      <c r="Q162" s="51">
        <v>28360017227.469021</v>
      </c>
      <c r="R162" s="51">
        <v>16799388035.761282</v>
      </c>
      <c r="S162" s="51">
        <v>18181975429.580353</v>
      </c>
      <c r="T162" s="51">
        <v>15252062078.716171</v>
      </c>
      <c r="U162" s="51">
        <v>33671728059.125813</v>
      </c>
      <c r="V162" s="51">
        <v>56153471362.145065</v>
      </c>
      <c r="W162" s="51">
        <v>159079727055.44006</v>
      </c>
      <c r="X162" s="51">
        <v>129587110870.69455</v>
      </c>
      <c r="Y162" s="51">
        <v>258673265944.69904</v>
      </c>
      <c r="Z162" s="51">
        <v>263474662042.80658</v>
      </c>
      <c r="AA162" s="51">
        <v>347215848011.64172</v>
      </c>
      <c r="AB162" s="51">
        <v>346436285434.43707</v>
      </c>
      <c r="AC162" s="51">
        <v>445304015428.40857</v>
      </c>
      <c r="AD162" s="51">
        <v>421981498555.17584</v>
      </c>
      <c r="AE162" s="51">
        <v>540232143844.47681</v>
      </c>
      <c r="AF162" s="51">
        <v>545580032185.50598</v>
      </c>
      <c r="AG162" s="51">
        <v>490251210686.36365</v>
      </c>
      <c r="AH162" s="31" t="s">
        <v>260</v>
      </c>
    </row>
    <row r="163" spans="1:34" x14ac:dyDescent="0.25">
      <c r="A163" s="29" t="s">
        <v>34</v>
      </c>
      <c r="B163" s="30" t="s">
        <v>259</v>
      </c>
      <c r="C163" s="30" t="s">
        <v>216</v>
      </c>
      <c r="D163" s="30" t="s">
        <v>237</v>
      </c>
      <c r="E163" s="30" t="s">
        <v>46</v>
      </c>
      <c r="F163" s="30" t="s">
        <v>38</v>
      </c>
      <c r="G163" s="30" t="s">
        <v>39</v>
      </c>
      <c r="H163" s="30" t="s">
        <v>113</v>
      </c>
      <c r="I163" s="31" t="s">
        <v>479</v>
      </c>
      <c r="J163" s="51">
        <v>290702197666.66669</v>
      </c>
      <c r="K163" s="51">
        <v>290702197666.66669</v>
      </c>
      <c r="L163" s="51">
        <v>290702197666.66669</v>
      </c>
      <c r="M163" s="51">
        <v>290702197666.66669</v>
      </c>
      <c r="N163" s="51">
        <v>290702197666.66669</v>
      </c>
      <c r="O163" s="51">
        <v>290702197666.66669</v>
      </c>
      <c r="P163" s="51">
        <v>290702197666.66669</v>
      </c>
      <c r="Q163" s="51">
        <v>290702197666.66669</v>
      </c>
      <c r="R163" s="51">
        <v>290702197666.66669</v>
      </c>
      <c r="S163" s="51">
        <v>290702197666.66669</v>
      </c>
      <c r="T163" s="51">
        <v>290702197666.66669</v>
      </c>
      <c r="U163" s="51">
        <v>204255010600.07681</v>
      </c>
      <c r="V163" s="51">
        <v>344164867396.24976</v>
      </c>
      <c r="W163" s="51">
        <v>323686714995.32764</v>
      </c>
      <c r="X163" s="51">
        <v>384488963892.76697</v>
      </c>
      <c r="Y163" s="51">
        <v>374546784616.74133</v>
      </c>
      <c r="Z163" s="51">
        <v>420428737578.97656</v>
      </c>
      <c r="AA163" s="51">
        <v>402333355594.33533</v>
      </c>
      <c r="AB163" s="51">
        <v>446533054899.55408</v>
      </c>
      <c r="AC163" s="51">
        <v>397919127505.01123</v>
      </c>
      <c r="AD163" s="51">
        <v>416849432896.07629</v>
      </c>
      <c r="AE163" s="51">
        <v>458329947207.42218</v>
      </c>
      <c r="AF163" s="51">
        <v>396195544998.84894</v>
      </c>
      <c r="AG163" s="51">
        <v>304801884404.30634</v>
      </c>
      <c r="AH163" s="31" t="s">
        <v>261</v>
      </c>
    </row>
    <row r="164" spans="1:34" x14ac:dyDescent="0.25">
      <c r="A164" s="29" t="s">
        <v>34</v>
      </c>
      <c r="B164" s="30" t="s">
        <v>259</v>
      </c>
      <c r="C164" s="30" t="s">
        <v>216</v>
      </c>
      <c r="D164" s="30" t="s">
        <v>237</v>
      </c>
      <c r="E164" s="30" t="s">
        <v>46</v>
      </c>
      <c r="F164" s="30" t="s">
        <v>38</v>
      </c>
      <c r="G164" s="30" t="s">
        <v>39</v>
      </c>
      <c r="H164" s="30" t="s">
        <v>50</v>
      </c>
      <c r="I164" s="31" t="s">
        <v>479</v>
      </c>
      <c r="J164" s="51">
        <v>9311399863824.0703</v>
      </c>
      <c r="K164" s="51">
        <v>10162163102191.74</v>
      </c>
      <c r="L164" s="51">
        <v>7012745046236.0244</v>
      </c>
      <c r="M164" s="51">
        <v>6586403428692.4131</v>
      </c>
      <c r="N164" s="51">
        <v>7671739969887.2813</v>
      </c>
      <c r="O164" s="51">
        <v>6054299036689.8018</v>
      </c>
      <c r="P164" s="51">
        <v>6737534859053.6885</v>
      </c>
      <c r="Q164" s="51">
        <v>7549806083876.125</v>
      </c>
      <c r="R164" s="51">
        <v>6352744654251.7588</v>
      </c>
      <c r="S164" s="51">
        <v>10212818916747.646</v>
      </c>
      <c r="T164" s="51">
        <v>11359014765696.076</v>
      </c>
      <c r="U164" s="51">
        <v>10900272328955.764</v>
      </c>
      <c r="V164" s="51">
        <v>11047077674952.514</v>
      </c>
      <c r="W164" s="51">
        <v>10289284395545.947</v>
      </c>
      <c r="X164" s="51">
        <v>7575232767120.0947</v>
      </c>
      <c r="Y164" s="51">
        <v>7887140839563.2627</v>
      </c>
      <c r="Z164" s="51">
        <v>6147071405573.8428</v>
      </c>
      <c r="AA164" s="51">
        <v>7698615669440.2344</v>
      </c>
      <c r="AB164" s="51">
        <v>7193397437325.7109</v>
      </c>
      <c r="AC164" s="51">
        <v>7375540898311.1885</v>
      </c>
      <c r="AD164" s="51">
        <v>5185264722498.2891</v>
      </c>
      <c r="AE164" s="51">
        <v>5831119448241.5391</v>
      </c>
      <c r="AF164" s="51">
        <v>5031378810543.8711</v>
      </c>
      <c r="AG164" s="51">
        <v>3328265245507.4302</v>
      </c>
      <c r="AH164" s="31" t="s">
        <v>262</v>
      </c>
    </row>
    <row r="165" spans="1:34" x14ac:dyDescent="0.25">
      <c r="A165" s="29" t="s">
        <v>45</v>
      </c>
      <c r="B165" s="30" t="s">
        <v>259</v>
      </c>
      <c r="C165" s="30" t="s">
        <v>216</v>
      </c>
      <c r="D165" s="30" t="s">
        <v>237</v>
      </c>
      <c r="E165" s="30" t="s">
        <v>46</v>
      </c>
      <c r="F165" s="30" t="s">
        <v>38</v>
      </c>
      <c r="G165" s="30" t="s">
        <v>39</v>
      </c>
      <c r="H165" s="30" t="s">
        <v>52</v>
      </c>
      <c r="I165" s="31" t="s">
        <v>479</v>
      </c>
      <c r="J165" s="51">
        <v>5500382048.25597</v>
      </c>
      <c r="K165" s="51">
        <v>41497960942.238121</v>
      </c>
      <c r="L165" s="51">
        <v>51132692209.443565</v>
      </c>
      <c r="M165" s="51">
        <v>318678325953.69373</v>
      </c>
      <c r="N165" s="51">
        <v>512500677163.77332</v>
      </c>
      <c r="O165" s="51">
        <v>501399359999.99994</v>
      </c>
      <c r="P165" s="51">
        <v>494648603523.29803</v>
      </c>
      <c r="Q165" s="51">
        <v>479279403526.41223</v>
      </c>
      <c r="R165" s="51">
        <v>536697247766.34467</v>
      </c>
      <c r="S165" s="51">
        <v>519237634570.82666</v>
      </c>
      <c r="T165" s="51">
        <v>884900955457.69934</v>
      </c>
      <c r="U165" s="51">
        <v>810753670324.43176</v>
      </c>
      <c r="V165" s="51">
        <v>740879441524.95117</v>
      </c>
      <c r="W165" s="51">
        <v>615654372882.62561</v>
      </c>
      <c r="X165" s="51">
        <v>672743520094.65027</v>
      </c>
      <c r="Y165" s="51">
        <v>384414415646.65546</v>
      </c>
      <c r="Z165" s="51">
        <v>214260829111.7164</v>
      </c>
      <c r="AA165" s="51">
        <v>250867689368.5705</v>
      </c>
      <c r="AB165" s="51">
        <v>106816617450.66246</v>
      </c>
      <c r="AC165" s="51">
        <v>200882737508.46457</v>
      </c>
      <c r="AD165" s="51">
        <v>295596629444.2702</v>
      </c>
      <c r="AE165" s="51">
        <v>161810590572.54172</v>
      </c>
      <c r="AF165" s="51">
        <v>340131040023.0036</v>
      </c>
      <c r="AG165" s="51">
        <v>226968651549.95581</v>
      </c>
      <c r="AH165" s="31" t="s">
        <v>263</v>
      </c>
    </row>
    <row r="166" spans="1:34" x14ac:dyDescent="0.25">
      <c r="A166" s="29" t="s">
        <v>34</v>
      </c>
      <c r="B166" s="30" t="s">
        <v>259</v>
      </c>
      <c r="C166" s="30" t="s">
        <v>216</v>
      </c>
      <c r="D166" s="30" t="s">
        <v>237</v>
      </c>
      <c r="E166" s="30" t="s">
        <v>46</v>
      </c>
      <c r="F166" s="30" t="s">
        <v>38</v>
      </c>
      <c r="G166" s="30" t="s">
        <v>39</v>
      </c>
      <c r="H166" s="30" t="s">
        <v>54</v>
      </c>
      <c r="I166" s="31" t="s">
        <v>479</v>
      </c>
      <c r="J166" s="51">
        <v>2100314907666.2859</v>
      </c>
      <c r="K166" s="51">
        <v>11761997081931.195</v>
      </c>
      <c r="L166" s="51">
        <v>12361659684212.139</v>
      </c>
      <c r="M166" s="51">
        <v>12827526300664.145</v>
      </c>
      <c r="N166" s="51">
        <v>13437225182792.004</v>
      </c>
      <c r="O166" s="51">
        <v>12343869999999.998</v>
      </c>
      <c r="P166" s="51">
        <v>12155290768566.521</v>
      </c>
      <c r="Q166" s="51">
        <v>11756411601895.221</v>
      </c>
      <c r="R166" s="51">
        <v>11878968381300.082</v>
      </c>
      <c r="S166" s="51">
        <v>11297699948555.316</v>
      </c>
      <c r="T166" s="51">
        <v>12125808101997.473</v>
      </c>
      <c r="U166" s="51">
        <v>10146006282516.133</v>
      </c>
      <c r="V166" s="51">
        <v>10061849859682.383</v>
      </c>
      <c r="W166" s="51">
        <v>7969902822615.7256</v>
      </c>
      <c r="X166" s="51">
        <v>8066721375924.5576</v>
      </c>
      <c r="Y166" s="51">
        <v>4959548235989.4814</v>
      </c>
      <c r="Z166" s="51">
        <v>2799856998608.5859</v>
      </c>
      <c r="AA166" s="51">
        <v>3301825288674.9678</v>
      </c>
      <c r="AB166" s="51">
        <v>1383568530966.562</v>
      </c>
      <c r="AC166" s="51">
        <v>2663665920871.1206</v>
      </c>
      <c r="AD166" s="51">
        <v>3906307293355.7129</v>
      </c>
      <c r="AE166" s="51">
        <v>2145761785435.5769</v>
      </c>
      <c r="AF166" s="51">
        <v>4390602197277.9829</v>
      </c>
      <c r="AG166" s="51">
        <v>2981326223714.7769</v>
      </c>
      <c r="AH166" s="31" t="s">
        <v>264</v>
      </c>
    </row>
    <row r="167" spans="1:34" x14ac:dyDescent="0.25">
      <c r="A167" s="29" t="s">
        <v>34</v>
      </c>
      <c r="B167" s="30" t="s">
        <v>259</v>
      </c>
      <c r="C167" s="30" t="s">
        <v>216</v>
      </c>
      <c r="D167" s="30" t="s">
        <v>237</v>
      </c>
      <c r="E167" s="30" t="s">
        <v>46</v>
      </c>
      <c r="F167" s="30" t="s">
        <v>38</v>
      </c>
      <c r="G167" s="30" t="s">
        <v>39</v>
      </c>
      <c r="H167" s="30" t="s">
        <v>56</v>
      </c>
      <c r="I167" s="31" t="s">
        <v>479</v>
      </c>
      <c r="J167" s="51">
        <v>130010598503.74065</v>
      </c>
      <c r="K167" s="51">
        <v>173941143180.53198</v>
      </c>
      <c r="L167" s="51">
        <v>45449275362.31884</v>
      </c>
      <c r="M167" s="51">
        <v>184628272251.3089</v>
      </c>
      <c r="N167" s="51">
        <v>176258244829.51367</v>
      </c>
      <c r="O167" s="51">
        <v>174443181818.18179</v>
      </c>
      <c r="P167" s="51">
        <v>131479859894.92119</v>
      </c>
      <c r="Q167" s="51">
        <v>130695520121.48822</v>
      </c>
      <c r="R167" s="51">
        <v>57180781758.957649</v>
      </c>
      <c r="S167" s="51">
        <v>15216035634.743876</v>
      </c>
      <c r="T167" s="51">
        <v>20876227897.838902</v>
      </c>
      <c r="U167" s="51">
        <v>42929606625.258797</v>
      </c>
      <c r="V167" s="51">
        <v>18759336099.58506</v>
      </c>
      <c r="W167" s="51">
        <v>6989010989.0109901</v>
      </c>
      <c r="X167" s="51">
        <v>91808450704.225357</v>
      </c>
      <c r="Y167" s="51">
        <v>17433962264.150944</v>
      </c>
      <c r="Z167" s="51">
        <v>5131386861.3138685</v>
      </c>
      <c r="AA167" s="51">
        <v>3130434782.6086955</v>
      </c>
      <c r="AB167" s="51">
        <v>2266666666.6666665</v>
      </c>
      <c r="AC167" s="51">
        <v>1384615384.6153846</v>
      </c>
      <c r="AD167" s="51">
        <v>697674418.60465109</v>
      </c>
      <c r="AE167" s="51">
        <v>5502512562.8140707</v>
      </c>
      <c r="AF167" s="51">
        <v>3851758793.9698491</v>
      </c>
      <c r="AG167" s="51">
        <v>15957286432.160803</v>
      </c>
      <c r="AH167" s="31" t="s">
        <v>265</v>
      </c>
    </row>
    <row r="168" spans="1:34" x14ac:dyDescent="0.25">
      <c r="A168" s="29" t="s">
        <v>34</v>
      </c>
      <c r="B168" s="30" t="s">
        <v>259</v>
      </c>
      <c r="C168" s="30" t="s">
        <v>216</v>
      </c>
      <c r="D168" s="30" t="s">
        <v>237</v>
      </c>
      <c r="E168" s="30" t="s">
        <v>46</v>
      </c>
      <c r="F168" s="30" t="s">
        <v>38</v>
      </c>
      <c r="G168" s="30" t="s">
        <v>39</v>
      </c>
      <c r="H168" s="30" t="s">
        <v>120</v>
      </c>
      <c r="I168" s="31" t="s">
        <v>479</v>
      </c>
      <c r="J168" s="51">
        <v>20344000000000</v>
      </c>
      <c r="K168" s="51">
        <v>21817000000000</v>
      </c>
      <c r="L168" s="51">
        <v>31516000000000.004</v>
      </c>
      <c r="M168" s="51">
        <v>22977000000000</v>
      </c>
      <c r="N168" s="51">
        <v>16480000000000</v>
      </c>
      <c r="O168" s="51">
        <v>6014000000000</v>
      </c>
      <c r="P168" s="51">
        <v>10259000000000</v>
      </c>
      <c r="Q168" s="51">
        <v>6488000000000</v>
      </c>
      <c r="R168" s="51">
        <v>13643000000000</v>
      </c>
      <c r="S168" s="51">
        <v>18994000000000</v>
      </c>
      <c r="T168" s="51">
        <v>22589000000000</v>
      </c>
      <c r="U168" s="51">
        <v>24435000000000</v>
      </c>
      <c r="V168" s="51">
        <v>23602000000000</v>
      </c>
      <c r="W168" s="51">
        <v>23186000000000</v>
      </c>
      <c r="X168" s="51">
        <v>24260000000000</v>
      </c>
      <c r="Y168" s="51">
        <v>23347000000000</v>
      </c>
      <c r="Z168" s="51">
        <v>22507000000000</v>
      </c>
      <c r="AA168" s="51">
        <v>21559000000000</v>
      </c>
      <c r="AB168" s="51">
        <v>20646000000000</v>
      </c>
      <c r="AC168" s="51">
        <v>21347000000000</v>
      </c>
      <c r="AD168" s="51">
        <v>21396000000000</v>
      </c>
      <c r="AE168" s="51">
        <v>21750000000000</v>
      </c>
      <c r="AF168" s="51">
        <v>23227000000000</v>
      </c>
      <c r="AG168" s="51">
        <v>20611000000000</v>
      </c>
      <c r="AH168" s="31" t="s">
        <v>266</v>
      </c>
    </row>
    <row r="169" spans="1:34" x14ac:dyDescent="0.25">
      <c r="A169" s="29" t="s">
        <v>34</v>
      </c>
      <c r="B169" s="30" t="s">
        <v>259</v>
      </c>
      <c r="C169" s="30" t="s">
        <v>216</v>
      </c>
      <c r="D169" s="30" t="s">
        <v>237</v>
      </c>
      <c r="E169" s="30" t="s">
        <v>46</v>
      </c>
      <c r="F169" s="30" t="s">
        <v>38</v>
      </c>
      <c r="G169" s="30" t="s">
        <v>39</v>
      </c>
      <c r="H169" s="30" t="s">
        <v>40</v>
      </c>
      <c r="I169" s="31" t="s">
        <v>479</v>
      </c>
      <c r="J169" s="51">
        <v>1539581522540.5984</v>
      </c>
      <c r="K169" s="51">
        <v>2043285154283.2236</v>
      </c>
      <c r="L169" s="51">
        <v>1943255141833.5139</v>
      </c>
      <c r="M169" s="51">
        <v>3308099214563.4209</v>
      </c>
      <c r="N169" s="51">
        <v>3011363115391.9922</v>
      </c>
      <c r="O169" s="51">
        <v>2675151026963.877</v>
      </c>
      <c r="P169" s="51">
        <v>2368479950388.7295</v>
      </c>
      <c r="Q169" s="51">
        <v>2107112636645.3567</v>
      </c>
      <c r="R169" s="51">
        <v>15484202200000</v>
      </c>
      <c r="S169" s="51">
        <v>18702802237999.996</v>
      </c>
      <c r="T169" s="51">
        <v>22625811283000</v>
      </c>
      <c r="U169" s="51">
        <v>22847410139000</v>
      </c>
      <c r="V169" s="51">
        <v>29601367280384.605</v>
      </c>
      <c r="W169" s="51">
        <v>37833462452276.633</v>
      </c>
      <c r="X169" s="51">
        <v>38712783411418.359</v>
      </c>
      <c r="Y169" s="51">
        <v>29460706557857.234</v>
      </c>
      <c r="Z169" s="51">
        <v>32642712913611.086</v>
      </c>
      <c r="AA169" s="51">
        <v>31178274514147.793</v>
      </c>
      <c r="AB169" s="51">
        <v>36373100903102.797</v>
      </c>
      <c r="AC169" s="51">
        <v>40962128941414.328</v>
      </c>
      <c r="AD169" s="51">
        <v>19420222369733.523</v>
      </c>
      <c r="AE169" s="51">
        <v>6872625730570.8359</v>
      </c>
      <c r="AF169" s="51">
        <v>8199300790287.8203</v>
      </c>
      <c r="AG169" s="51">
        <v>9134920427590.4844</v>
      </c>
      <c r="AH169" s="31" t="s">
        <v>267</v>
      </c>
    </row>
    <row r="170" spans="1:34" x14ac:dyDescent="0.25">
      <c r="A170" s="29" t="s">
        <v>34</v>
      </c>
      <c r="B170" s="30" t="s">
        <v>259</v>
      </c>
      <c r="C170" s="30" t="s">
        <v>216</v>
      </c>
      <c r="D170" s="30" t="s">
        <v>237</v>
      </c>
      <c r="E170" s="30" t="s">
        <v>46</v>
      </c>
      <c r="F170" s="30" t="s">
        <v>38</v>
      </c>
      <c r="G170" s="30" t="s">
        <v>39</v>
      </c>
      <c r="H170" s="30" t="s">
        <v>173</v>
      </c>
      <c r="I170" s="31" t="s">
        <v>479</v>
      </c>
      <c r="J170" s="51">
        <v>63562400000</v>
      </c>
      <c r="K170" s="51">
        <v>63562400000</v>
      </c>
      <c r="L170" s="51">
        <v>63562400000</v>
      </c>
      <c r="M170" s="51">
        <v>63562400000</v>
      </c>
      <c r="N170" s="51">
        <v>63562400000</v>
      </c>
      <c r="O170" s="51">
        <v>63562400000</v>
      </c>
      <c r="P170" s="51">
        <v>63562400000</v>
      </c>
      <c r="Q170" s="51">
        <v>63562400000</v>
      </c>
      <c r="R170" s="51">
        <v>63562400000</v>
      </c>
      <c r="S170" s="51">
        <v>63562400000</v>
      </c>
      <c r="T170" s="51">
        <v>63562400000</v>
      </c>
      <c r="U170" s="51">
        <v>77813224000</v>
      </c>
      <c r="V170" s="51">
        <v>57408032000</v>
      </c>
      <c r="W170" s="51">
        <v>55465944000.000008</v>
      </c>
      <c r="X170" s="51">
        <v>12127200000</v>
      </c>
      <c r="Y170" s="51"/>
      <c r="Z170" s="51"/>
      <c r="AA170" s="51"/>
      <c r="AB170" s="51"/>
      <c r="AC170" s="51"/>
      <c r="AD170" s="51"/>
      <c r="AE170" s="51"/>
      <c r="AF170" s="51"/>
      <c r="AG170" s="51"/>
      <c r="AH170" s="31" t="s">
        <v>268</v>
      </c>
    </row>
    <row r="171" spans="1:34" x14ac:dyDescent="0.25">
      <c r="A171" s="29" t="s">
        <v>45</v>
      </c>
      <c r="B171" s="30" t="s">
        <v>259</v>
      </c>
      <c r="C171" s="30" t="s">
        <v>216</v>
      </c>
      <c r="D171" s="30" t="s">
        <v>237</v>
      </c>
      <c r="E171" s="30" t="s">
        <v>46</v>
      </c>
      <c r="F171" s="30" t="s">
        <v>38</v>
      </c>
      <c r="G171" s="30" t="s">
        <v>39</v>
      </c>
      <c r="H171" s="30" t="s">
        <v>501</v>
      </c>
      <c r="I171" s="31" t="s">
        <v>479</v>
      </c>
      <c r="J171" s="51"/>
      <c r="K171" s="51"/>
      <c r="L171" s="51"/>
      <c r="M171" s="51"/>
      <c r="N171" s="51"/>
      <c r="O171" s="51"/>
      <c r="P171" s="51"/>
      <c r="Q171" s="51"/>
      <c r="R171" s="51"/>
      <c r="S171" s="51"/>
      <c r="T171" s="51">
        <v>6001530060.65973</v>
      </c>
      <c r="U171" s="51">
        <v>5221961266.4144258</v>
      </c>
      <c r="V171" s="51">
        <v>26715058346.683174</v>
      </c>
      <c r="W171" s="51">
        <v>334817695858.45807</v>
      </c>
      <c r="X171" s="51">
        <v>236019919164.81516</v>
      </c>
      <c r="Y171" s="51">
        <v>364245772917.05121</v>
      </c>
      <c r="Z171" s="51">
        <v>444604560165.07611</v>
      </c>
      <c r="AA171" s="51">
        <v>739712350315.60974</v>
      </c>
      <c r="AB171" s="51">
        <v>776806152528.81116</v>
      </c>
      <c r="AC171" s="51">
        <v>1402135811328.0515</v>
      </c>
      <c r="AD171" s="51">
        <v>1005690633252.3015</v>
      </c>
      <c r="AE171" s="51">
        <v>1889456891937.4861</v>
      </c>
      <c r="AF171" s="51">
        <v>2884437216257.4282</v>
      </c>
      <c r="AG171" s="51">
        <v>3676218773473.8784</v>
      </c>
      <c r="AH171" s="31" t="s">
        <v>269</v>
      </c>
    </row>
    <row r="172" spans="1:34" x14ac:dyDescent="0.25">
      <c r="A172" s="29" t="s">
        <v>34</v>
      </c>
      <c r="B172" s="30" t="s">
        <v>259</v>
      </c>
      <c r="C172" s="30" t="s">
        <v>216</v>
      </c>
      <c r="D172" s="30" t="s">
        <v>237</v>
      </c>
      <c r="E172" s="30" t="s">
        <v>46</v>
      </c>
      <c r="F172" s="30" t="s">
        <v>38</v>
      </c>
      <c r="G172" s="30" t="s">
        <v>39</v>
      </c>
      <c r="H172" s="30" t="s">
        <v>124</v>
      </c>
      <c r="I172" s="31" t="s">
        <v>479</v>
      </c>
      <c r="J172" s="51">
        <v>677000000000</v>
      </c>
      <c r="K172" s="51">
        <v>100699569989.08928</v>
      </c>
      <c r="L172" s="51">
        <v>406242466388.5025</v>
      </c>
      <c r="M172" s="51">
        <v>225961068356.7225</v>
      </c>
      <c r="N172" s="51">
        <v>88000000000</v>
      </c>
      <c r="O172" s="51">
        <v>70000000000</v>
      </c>
      <c r="P172" s="51">
        <v>638000000000</v>
      </c>
      <c r="Q172" s="51">
        <v>66000000000</v>
      </c>
      <c r="R172" s="51">
        <v>280644302449.41425</v>
      </c>
      <c r="S172" s="51">
        <v>40000000000</v>
      </c>
      <c r="T172" s="51">
        <v>64000000000</v>
      </c>
      <c r="U172" s="51">
        <v>44000000000</v>
      </c>
      <c r="V172" s="51">
        <v>34000000000</v>
      </c>
      <c r="W172" s="51">
        <v>38000000000</v>
      </c>
      <c r="X172" s="51">
        <v>33000000000</v>
      </c>
      <c r="Y172" s="51">
        <v>290000000000</v>
      </c>
      <c r="Z172" s="51">
        <v>360000000000</v>
      </c>
      <c r="AA172" s="51">
        <v>119000000000</v>
      </c>
      <c r="AB172" s="51">
        <v>65000000000</v>
      </c>
      <c r="AC172" s="51">
        <v>68000000000</v>
      </c>
      <c r="AD172" s="51">
        <v>60000000000</v>
      </c>
      <c r="AE172" s="51">
        <v>85000000000</v>
      </c>
      <c r="AF172" s="51">
        <v>87000000000</v>
      </c>
      <c r="AG172" s="51">
        <v>72000000000</v>
      </c>
      <c r="AH172" s="31" t="s">
        <v>270</v>
      </c>
    </row>
    <row r="173" spans="1:34" x14ac:dyDescent="0.25">
      <c r="A173" s="29" t="s">
        <v>34</v>
      </c>
      <c r="B173" s="30" t="s">
        <v>259</v>
      </c>
      <c r="C173" s="30" t="s">
        <v>216</v>
      </c>
      <c r="D173" s="30" t="s">
        <v>237</v>
      </c>
      <c r="E173" s="30" t="s">
        <v>271</v>
      </c>
      <c r="F173" s="30" t="s">
        <v>38</v>
      </c>
      <c r="G173" s="30" t="s">
        <v>39</v>
      </c>
      <c r="H173" s="30" t="s">
        <v>40</v>
      </c>
      <c r="I173" s="31" t="s">
        <v>479</v>
      </c>
      <c r="J173" s="51">
        <v>311621038472.80939</v>
      </c>
      <c r="K173" s="51">
        <v>303123449805.73022</v>
      </c>
      <c r="L173" s="51">
        <v>299023466630.7674</v>
      </c>
      <c r="M173" s="51">
        <v>290806669423.36444</v>
      </c>
      <c r="N173" s="51">
        <v>312704091228.78162</v>
      </c>
      <c r="O173" s="51">
        <v>293726697966.40393</v>
      </c>
      <c r="P173" s="51">
        <v>297078974314.76221</v>
      </c>
      <c r="Q173" s="51">
        <v>295894446416.44263</v>
      </c>
      <c r="R173" s="51">
        <v>326974000000</v>
      </c>
      <c r="S173" s="51">
        <v>268147700000</v>
      </c>
      <c r="T173" s="51">
        <v>283990200000</v>
      </c>
      <c r="U173" s="51">
        <v>291935600000</v>
      </c>
      <c r="V173" s="51">
        <v>252022199119.65369</v>
      </c>
      <c r="W173" s="51">
        <v>235350494753.86148</v>
      </c>
      <c r="X173" s="51">
        <v>266460073889.4649</v>
      </c>
      <c r="Y173" s="51">
        <v>271842005153.79965</v>
      </c>
      <c r="Z173" s="51">
        <v>240973276795.92438</v>
      </c>
      <c r="AA173" s="51">
        <v>228705065454.22021</v>
      </c>
      <c r="AB173" s="51">
        <v>214520246043.84671</v>
      </c>
      <c r="AC173" s="51">
        <v>189859132223.10284</v>
      </c>
      <c r="AD173" s="51">
        <v>171468523988.37793</v>
      </c>
      <c r="AE173" s="51">
        <v>176017424354.81171</v>
      </c>
      <c r="AF173" s="51">
        <v>168253812062.60547</v>
      </c>
      <c r="AG173" s="51">
        <v>158392642232.93793</v>
      </c>
      <c r="AH173" s="31" t="s">
        <v>272</v>
      </c>
    </row>
    <row r="174" spans="1:34" x14ac:dyDescent="0.25">
      <c r="A174" s="29" t="s">
        <v>34</v>
      </c>
      <c r="B174" s="30" t="s">
        <v>259</v>
      </c>
      <c r="C174" s="30" t="s">
        <v>216</v>
      </c>
      <c r="D174" s="30" t="s">
        <v>237</v>
      </c>
      <c r="E174" s="30" t="s">
        <v>271</v>
      </c>
      <c r="F174" s="30" t="s">
        <v>273</v>
      </c>
      <c r="G174" s="30" t="s">
        <v>39</v>
      </c>
      <c r="H174" s="30" t="s">
        <v>40</v>
      </c>
      <c r="I174" s="31" t="s">
        <v>479</v>
      </c>
      <c r="J174" s="51">
        <v>5305377606773.6816</v>
      </c>
      <c r="K174" s="51">
        <v>3905889743972.8857</v>
      </c>
      <c r="L174" s="51">
        <v>4332145578276.1021</v>
      </c>
      <c r="M174" s="51">
        <v>3771013612350.5884</v>
      </c>
      <c r="N174" s="51">
        <v>4433311327192.7695</v>
      </c>
      <c r="O174" s="51">
        <v>3532350720859.6885</v>
      </c>
      <c r="P174" s="51">
        <v>3651028184247.7485</v>
      </c>
      <c r="Q174" s="51">
        <v>2898969382166.2275</v>
      </c>
      <c r="R174" s="51">
        <v>2393842000000</v>
      </c>
      <c r="S174" s="51">
        <v>2033563571000</v>
      </c>
      <c r="T174" s="51">
        <v>1970375800000</v>
      </c>
      <c r="U174" s="51">
        <v>1815031200000</v>
      </c>
      <c r="V174" s="51">
        <v>1623328257906.4602</v>
      </c>
      <c r="W174" s="51">
        <v>1621630034154.4771</v>
      </c>
      <c r="X174" s="51">
        <v>1778821908286.4302</v>
      </c>
      <c r="Y174" s="51">
        <v>1828644481997.8386</v>
      </c>
      <c r="Z174" s="51">
        <v>1739775969616.4304</v>
      </c>
      <c r="AA174" s="51">
        <v>1661331100355.3254</v>
      </c>
      <c r="AB174" s="51">
        <v>1522190874626.687</v>
      </c>
      <c r="AC174" s="51">
        <v>1531766082561.4653</v>
      </c>
      <c r="AD174" s="51">
        <v>1382743365866.8418</v>
      </c>
      <c r="AE174" s="51">
        <v>1356631361695.1035</v>
      </c>
      <c r="AF174" s="51">
        <v>1200274226531.2444</v>
      </c>
      <c r="AG174" s="51">
        <v>1068947564215.5991</v>
      </c>
      <c r="AH174" s="31" t="s">
        <v>274</v>
      </c>
    </row>
    <row r="175" spans="1:34" x14ac:dyDescent="0.25">
      <c r="A175" s="29" t="s">
        <v>34</v>
      </c>
      <c r="B175" s="30" t="s">
        <v>275</v>
      </c>
      <c r="C175" s="30" t="s">
        <v>216</v>
      </c>
      <c r="D175" s="30" t="s">
        <v>237</v>
      </c>
      <c r="E175" s="30" t="s">
        <v>276</v>
      </c>
      <c r="F175" s="30" t="s">
        <v>38</v>
      </c>
      <c r="G175" s="30" t="s">
        <v>39</v>
      </c>
      <c r="H175" s="30" t="s">
        <v>40</v>
      </c>
      <c r="I175" s="31" t="s">
        <v>479</v>
      </c>
      <c r="J175" s="51">
        <v>15304391838818.598</v>
      </c>
      <c r="K175" s="51">
        <v>13727696817720.795</v>
      </c>
      <c r="L175" s="51">
        <v>13579038423137.211</v>
      </c>
      <c r="M175" s="51">
        <v>7589890182630.0205</v>
      </c>
      <c r="N175" s="51">
        <v>8910711789259.4199</v>
      </c>
      <c r="O175" s="51">
        <v>8090398726030.666</v>
      </c>
      <c r="P175" s="51">
        <v>9054009725675.3809</v>
      </c>
      <c r="Q175" s="51">
        <v>10315723187954.639</v>
      </c>
      <c r="R175" s="51">
        <v>13388935800000</v>
      </c>
      <c r="S175" s="51">
        <v>9466282500000</v>
      </c>
      <c r="T175" s="51">
        <v>11875221800000</v>
      </c>
      <c r="U175" s="51">
        <v>12877072600000</v>
      </c>
      <c r="V175" s="51">
        <v>11934718254234.555</v>
      </c>
      <c r="W175" s="51">
        <v>12372806249052.744</v>
      </c>
      <c r="X175" s="51">
        <v>13587362557384.594</v>
      </c>
      <c r="Y175" s="51">
        <v>12820618443040.986</v>
      </c>
      <c r="Z175" s="51">
        <v>12756144244880.982</v>
      </c>
      <c r="AA175" s="51">
        <v>11974665630527.988</v>
      </c>
      <c r="AB175" s="51">
        <v>11410027960763.012</v>
      </c>
      <c r="AC175" s="51">
        <v>11448479629473.838</v>
      </c>
      <c r="AD175" s="51">
        <v>8921371704521.75</v>
      </c>
      <c r="AE175" s="51">
        <v>9986816087668.4648</v>
      </c>
      <c r="AF175" s="51">
        <v>9677625893141.9395</v>
      </c>
      <c r="AG175" s="51">
        <v>9407879196891.584</v>
      </c>
      <c r="AH175" s="31" t="s">
        <v>277</v>
      </c>
    </row>
    <row r="176" spans="1:34" x14ac:dyDescent="0.25">
      <c r="A176" s="29" t="s">
        <v>34</v>
      </c>
      <c r="B176" s="30" t="s">
        <v>278</v>
      </c>
      <c r="C176" s="30" t="s">
        <v>216</v>
      </c>
      <c r="D176" s="30" t="s">
        <v>237</v>
      </c>
      <c r="E176" s="30" t="s">
        <v>279</v>
      </c>
      <c r="F176" s="30" t="s">
        <v>38</v>
      </c>
      <c r="G176" s="30" t="s">
        <v>39</v>
      </c>
      <c r="H176" s="30" t="s">
        <v>40</v>
      </c>
      <c r="I176" s="31" t="s">
        <v>479</v>
      </c>
      <c r="J176" s="51">
        <v>2817537010731.7183</v>
      </c>
      <c r="K176" s="51">
        <v>2328927234703.1006</v>
      </c>
      <c r="L176" s="51">
        <v>2308912370767.8872</v>
      </c>
      <c r="M176" s="51">
        <v>2639936949358.8926</v>
      </c>
      <c r="N176" s="51">
        <v>2803854374717.3926</v>
      </c>
      <c r="O176" s="51">
        <v>2488000871175.2998</v>
      </c>
      <c r="P176" s="51">
        <v>2352972154206.5464</v>
      </c>
      <c r="Q176" s="51">
        <v>2292949278743.5664</v>
      </c>
      <c r="R176" s="51">
        <v>2071215100000</v>
      </c>
      <c r="S176" s="51">
        <v>1969239411000</v>
      </c>
      <c r="T176" s="51">
        <v>1510475390000</v>
      </c>
      <c r="U176" s="51">
        <v>1674072430000</v>
      </c>
      <c r="V176" s="51">
        <v>1350469128420.9441</v>
      </c>
      <c r="W176" s="51">
        <v>1624231380163.2395</v>
      </c>
      <c r="X176" s="51">
        <v>1480190905258.4497</v>
      </c>
      <c r="Y176" s="51">
        <v>1469508737150.9143</v>
      </c>
      <c r="Z176" s="51">
        <v>1402955737428.51</v>
      </c>
      <c r="AA176" s="51">
        <v>1184868986876.7151</v>
      </c>
      <c r="AB176" s="51">
        <v>1136531422400.9941</v>
      </c>
      <c r="AC176" s="51">
        <v>1115914210317.5679</v>
      </c>
      <c r="AD176" s="51">
        <v>843686541966.66138</v>
      </c>
      <c r="AE176" s="51">
        <v>715611797184.45801</v>
      </c>
      <c r="AF176" s="51">
        <v>699870450054.18018</v>
      </c>
      <c r="AG176" s="51">
        <v>448672780590.69659</v>
      </c>
      <c r="AH176" s="31" t="s">
        <v>280</v>
      </c>
    </row>
    <row r="177" spans="1:34" x14ac:dyDescent="0.25">
      <c r="A177" s="29" t="s">
        <v>34</v>
      </c>
      <c r="B177" s="30" t="s">
        <v>278</v>
      </c>
      <c r="C177" s="30" t="s">
        <v>216</v>
      </c>
      <c r="D177" s="30" t="s">
        <v>237</v>
      </c>
      <c r="E177" s="30" t="s">
        <v>281</v>
      </c>
      <c r="F177" s="30" t="s">
        <v>38</v>
      </c>
      <c r="G177" s="30" t="s">
        <v>39</v>
      </c>
      <c r="H177" s="30" t="s">
        <v>40</v>
      </c>
      <c r="I177" s="31" t="s">
        <v>479</v>
      </c>
      <c r="J177" s="51">
        <v>16294197412451.602</v>
      </c>
      <c r="K177" s="51">
        <v>20339923265419.078</v>
      </c>
      <c r="L177" s="51">
        <v>12762342499621.17</v>
      </c>
      <c r="M177" s="51">
        <v>10216599809794.957</v>
      </c>
      <c r="N177" s="51">
        <v>12164522044123.602</v>
      </c>
      <c r="O177" s="51">
        <v>10343685810621.127</v>
      </c>
      <c r="P177" s="51">
        <v>10871345692067.23</v>
      </c>
      <c r="Q177" s="51">
        <v>8986549464098.9961</v>
      </c>
      <c r="R177" s="51">
        <v>7348165600000</v>
      </c>
      <c r="S177" s="51">
        <v>6284803600000</v>
      </c>
      <c r="T177" s="51">
        <v>6585343600000</v>
      </c>
      <c r="U177" s="51">
        <v>7272310800000</v>
      </c>
      <c r="V177" s="51">
        <v>6505507610955.2891</v>
      </c>
      <c r="W177" s="51">
        <v>6378904806926.4814</v>
      </c>
      <c r="X177" s="51">
        <v>6525261926241.2373</v>
      </c>
      <c r="Y177" s="51">
        <v>7202668037903.9707</v>
      </c>
      <c r="Z177" s="51">
        <v>6357236442344.7227</v>
      </c>
      <c r="AA177" s="51">
        <v>5793108380216.9072</v>
      </c>
      <c r="AB177" s="51">
        <v>5585610674793.0977</v>
      </c>
      <c r="AC177" s="51">
        <v>5696373294633.8223</v>
      </c>
      <c r="AD177" s="51">
        <v>5093390015017.2461</v>
      </c>
      <c r="AE177" s="51">
        <v>5255583102773.1816</v>
      </c>
      <c r="AF177" s="51">
        <v>5292280916786.8301</v>
      </c>
      <c r="AG177" s="51">
        <v>4605047273564.2041</v>
      </c>
      <c r="AH177" s="31" t="s">
        <v>282</v>
      </c>
    </row>
    <row r="178" spans="1:34" x14ac:dyDescent="0.25">
      <c r="A178" s="29" t="s">
        <v>45</v>
      </c>
      <c r="B178" s="30" t="s">
        <v>283</v>
      </c>
      <c r="C178" s="30" t="s">
        <v>216</v>
      </c>
      <c r="D178" s="30" t="s">
        <v>237</v>
      </c>
      <c r="E178" s="30" t="s">
        <v>284</v>
      </c>
      <c r="F178" s="30" t="s">
        <v>285</v>
      </c>
      <c r="G178" s="30" t="s">
        <v>39</v>
      </c>
      <c r="H178" s="30" t="s">
        <v>47</v>
      </c>
      <c r="I178" s="31" t="s">
        <v>479</v>
      </c>
      <c r="J178" s="51">
        <v>33347595.332467202</v>
      </c>
      <c r="K178" s="51">
        <v>34267239.088971607</v>
      </c>
      <c r="L178" s="51">
        <v>44022758.465037696</v>
      </c>
      <c r="M178" s="51">
        <v>7649408.5412184158</v>
      </c>
      <c r="N178" s="51">
        <v>7375591.4486555196</v>
      </c>
      <c r="O178" s="51">
        <v>6604170.3684655316</v>
      </c>
      <c r="P178" s="51">
        <v>49796641.933118567</v>
      </c>
      <c r="Q178" s="51">
        <v>43697937.113752864</v>
      </c>
      <c r="R178" s="51">
        <v>30191664.544542331</v>
      </c>
      <c r="S178" s="51">
        <v>387910.25662281556</v>
      </c>
      <c r="T178" s="51">
        <v>6011288.9139325079</v>
      </c>
      <c r="U178" s="51"/>
      <c r="V178" s="51"/>
      <c r="W178" s="51"/>
      <c r="X178" s="51"/>
      <c r="Y178" s="51"/>
      <c r="Z178" s="51"/>
      <c r="AA178" s="51"/>
      <c r="AB178" s="51"/>
      <c r="AC178" s="51"/>
      <c r="AD178" s="51"/>
      <c r="AE178" s="51"/>
      <c r="AF178" s="51"/>
      <c r="AG178" s="51"/>
      <c r="AH178" s="31" t="s">
        <v>286</v>
      </c>
    </row>
    <row r="179" spans="1:34" x14ac:dyDescent="0.25">
      <c r="A179" s="29" t="s">
        <v>45</v>
      </c>
      <c r="B179" s="30" t="s">
        <v>283</v>
      </c>
      <c r="C179" s="30" t="s">
        <v>216</v>
      </c>
      <c r="D179" s="30" t="s">
        <v>237</v>
      </c>
      <c r="E179" s="30" t="s">
        <v>284</v>
      </c>
      <c r="F179" s="30" t="s">
        <v>285</v>
      </c>
      <c r="G179" s="30" t="s">
        <v>39</v>
      </c>
      <c r="H179" s="30" t="s">
        <v>287</v>
      </c>
      <c r="I179" s="31" t="s">
        <v>479</v>
      </c>
      <c r="J179" s="51">
        <v>439021693121.69244</v>
      </c>
      <c r="K179" s="51">
        <v>428707328042.3277</v>
      </c>
      <c r="L179" s="51">
        <v>418392962962.96289</v>
      </c>
      <c r="M179" s="51">
        <v>408078597883.59814</v>
      </c>
      <c r="N179" s="51">
        <v>397764232804.2334</v>
      </c>
      <c r="O179" s="51">
        <v>387449867724.86713</v>
      </c>
      <c r="P179" s="51">
        <v>143136397707.23111</v>
      </c>
      <c r="Q179" s="51">
        <v>213469461853.61615</v>
      </c>
      <c r="R179" s="51">
        <v>288899065000.00043</v>
      </c>
      <c r="S179" s="51">
        <v>408842219999.99963</v>
      </c>
      <c r="T179" s="51">
        <v>641203250000.00037</v>
      </c>
      <c r="U179" s="51">
        <v>979687583473.90649</v>
      </c>
      <c r="V179" s="51">
        <v>1305971163999.9998</v>
      </c>
      <c r="W179" s="51">
        <v>1190423220000.0002</v>
      </c>
      <c r="X179" s="51">
        <v>1700699780000</v>
      </c>
      <c r="Y179" s="51">
        <v>1565621529670</v>
      </c>
      <c r="Z179" s="51">
        <v>1445591420000</v>
      </c>
      <c r="AA179" s="51">
        <v>1741686160000.0002</v>
      </c>
      <c r="AB179" s="51">
        <v>1777869190000.0002</v>
      </c>
      <c r="AC179" s="51">
        <v>1257640000000</v>
      </c>
      <c r="AD179" s="51">
        <v>1352178000000</v>
      </c>
      <c r="AE179" s="51">
        <v>1971630000000</v>
      </c>
      <c r="AF179" s="51">
        <v>2731883000000</v>
      </c>
      <c r="AG179" s="51">
        <v>2711164000000</v>
      </c>
      <c r="AH179" s="31" t="s">
        <v>288</v>
      </c>
    </row>
    <row r="180" spans="1:34" x14ac:dyDescent="0.25">
      <c r="A180" s="29" t="s">
        <v>34</v>
      </c>
      <c r="B180" s="30" t="s">
        <v>283</v>
      </c>
      <c r="C180" s="30" t="s">
        <v>216</v>
      </c>
      <c r="D180" s="30" t="s">
        <v>237</v>
      </c>
      <c r="E180" s="30" t="s">
        <v>284</v>
      </c>
      <c r="F180" s="30" t="s">
        <v>285</v>
      </c>
      <c r="G180" s="30" t="s">
        <v>39</v>
      </c>
      <c r="H180" s="30" t="s">
        <v>113</v>
      </c>
      <c r="I180" s="31" t="s">
        <v>479</v>
      </c>
      <c r="J180" s="51">
        <v>33045495436507.973</v>
      </c>
      <c r="K180" s="51">
        <v>32850171964285.75</v>
      </c>
      <c r="L180" s="51">
        <v>32654848492063.523</v>
      </c>
      <c r="M180" s="51">
        <v>32459525019841.301</v>
      </c>
      <c r="N180" s="51">
        <v>32264201547619.07</v>
      </c>
      <c r="O180" s="51">
        <v>32068878075396.848</v>
      </c>
      <c r="P180" s="51">
        <v>30270054365079.281</v>
      </c>
      <c r="Q180" s="51">
        <v>27221773764813.926</v>
      </c>
      <c r="R180" s="51">
        <v>23564001503248.512</v>
      </c>
      <c r="S180" s="51">
        <v>15616220672599.998</v>
      </c>
      <c r="T180" s="51">
        <v>15083486599999.988</v>
      </c>
      <c r="U180" s="51">
        <v>16299632518841.348</v>
      </c>
      <c r="V180" s="51">
        <v>17267144904000</v>
      </c>
      <c r="W180" s="51">
        <v>17893053388000</v>
      </c>
      <c r="X180" s="51">
        <v>19592948170000</v>
      </c>
      <c r="Y180" s="51">
        <v>18394142733000</v>
      </c>
      <c r="Z180" s="51">
        <v>17136748379999.998</v>
      </c>
      <c r="AA180" s="51">
        <v>19867794932000.004</v>
      </c>
      <c r="AB180" s="51">
        <v>19526200740000.004</v>
      </c>
      <c r="AC180" s="51">
        <v>19455323444000</v>
      </c>
      <c r="AD180" s="51">
        <v>15509715180000</v>
      </c>
      <c r="AE180" s="51">
        <v>14780362999999.998</v>
      </c>
      <c r="AF180" s="51">
        <v>18271242300000</v>
      </c>
      <c r="AG180" s="51">
        <v>17720278570000</v>
      </c>
      <c r="AH180" s="31" t="s">
        <v>289</v>
      </c>
    </row>
    <row r="181" spans="1:34" x14ac:dyDescent="0.25">
      <c r="A181" s="29" t="s">
        <v>34</v>
      </c>
      <c r="B181" s="30" t="s">
        <v>283</v>
      </c>
      <c r="C181" s="30" t="s">
        <v>216</v>
      </c>
      <c r="D181" s="30" t="s">
        <v>237</v>
      </c>
      <c r="E181" s="30" t="s">
        <v>284</v>
      </c>
      <c r="F181" s="30" t="s">
        <v>285</v>
      </c>
      <c r="G181" s="30" t="s">
        <v>39</v>
      </c>
      <c r="H181" s="30" t="s">
        <v>50</v>
      </c>
      <c r="I181" s="31" t="s">
        <v>479</v>
      </c>
      <c r="J181" s="51">
        <v>65500716246.324341</v>
      </c>
      <c r="K181" s="51">
        <v>54610528851.656563</v>
      </c>
      <c r="L181" s="51">
        <v>43711505581.369225</v>
      </c>
      <c r="M181" s="51">
        <v>32858611180.381912</v>
      </c>
      <c r="N181" s="51">
        <v>21969617246.563202</v>
      </c>
      <c r="O181" s="51">
        <v>11081120916.732121</v>
      </c>
      <c r="P181" s="51">
        <v>11050509358.066881</v>
      </c>
      <c r="Q181" s="51">
        <v>10789992062.886248</v>
      </c>
      <c r="R181" s="51">
        <v>10589754168.788778</v>
      </c>
      <c r="S181" s="51">
        <v>202100184.98147216</v>
      </c>
      <c r="T181" s="51">
        <v>4152509020.6300077</v>
      </c>
      <c r="U181" s="51"/>
      <c r="V181" s="51"/>
      <c r="W181" s="51"/>
      <c r="X181" s="51"/>
      <c r="Y181" s="51"/>
      <c r="Z181" s="51"/>
      <c r="AA181" s="51"/>
      <c r="AB181" s="51"/>
      <c r="AC181" s="51"/>
      <c r="AD181" s="51"/>
      <c r="AE181" s="51"/>
      <c r="AF181" s="51"/>
      <c r="AG181" s="51"/>
      <c r="AH181" s="31" t="s">
        <v>290</v>
      </c>
    </row>
    <row r="182" spans="1:34" x14ac:dyDescent="0.25">
      <c r="A182" s="29" t="s">
        <v>34</v>
      </c>
      <c r="B182" s="30" t="s">
        <v>283</v>
      </c>
      <c r="C182" s="30" t="s">
        <v>216</v>
      </c>
      <c r="D182" s="30" t="s">
        <v>237</v>
      </c>
      <c r="E182" s="30" t="s">
        <v>284</v>
      </c>
      <c r="F182" s="30" t="s">
        <v>285</v>
      </c>
      <c r="G182" s="30" t="s">
        <v>39</v>
      </c>
      <c r="H182" s="30" t="s">
        <v>120</v>
      </c>
      <c r="I182" s="31" t="s">
        <v>479</v>
      </c>
      <c r="J182" s="51"/>
      <c r="K182" s="51"/>
      <c r="L182" s="51"/>
      <c r="M182" s="51"/>
      <c r="N182" s="51"/>
      <c r="O182" s="51"/>
      <c r="P182" s="51"/>
      <c r="Q182" s="51"/>
      <c r="R182" s="51"/>
      <c r="S182" s="51">
        <v>445942133.33333349</v>
      </c>
      <c r="T182" s="51">
        <v>383219428.57142842</v>
      </c>
      <c r="U182" s="51">
        <v>88563.200000000012</v>
      </c>
      <c r="V182" s="51">
        <v>573209000.00000012</v>
      </c>
      <c r="W182" s="51">
        <v>617526000.00000012</v>
      </c>
      <c r="X182" s="51">
        <v>449448999.99999994</v>
      </c>
      <c r="Y182" s="51">
        <v>413049000</v>
      </c>
      <c r="Z182" s="51">
        <v>591354400</v>
      </c>
      <c r="AA182" s="51">
        <v>2833685400</v>
      </c>
      <c r="AB182" s="51">
        <v>372372000</v>
      </c>
      <c r="AC182" s="51">
        <v>511693000</v>
      </c>
      <c r="AD182" s="51">
        <v>233688000</v>
      </c>
      <c r="AE182" s="51">
        <v>407043000</v>
      </c>
      <c r="AF182" s="51">
        <v>149786000</v>
      </c>
      <c r="AG182" s="51">
        <v>128219000</v>
      </c>
      <c r="AH182" s="31" t="s">
        <v>291</v>
      </c>
    </row>
    <row r="183" spans="1:34" x14ac:dyDescent="0.25">
      <c r="A183" s="29" t="s">
        <v>169</v>
      </c>
      <c r="B183" s="30" t="s">
        <v>283</v>
      </c>
      <c r="C183" s="30" t="s">
        <v>216</v>
      </c>
      <c r="D183" s="30" t="s">
        <v>237</v>
      </c>
      <c r="E183" s="30" t="s">
        <v>284</v>
      </c>
      <c r="F183" s="30" t="s">
        <v>285</v>
      </c>
      <c r="G183" s="30" t="s">
        <v>39</v>
      </c>
      <c r="H183" s="30" t="s">
        <v>170</v>
      </c>
      <c r="I183" s="31" t="s">
        <v>479</v>
      </c>
      <c r="J183" s="51"/>
      <c r="K183" s="51"/>
      <c r="L183" s="51"/>
      <c r="M183" s="51"/>
      <c r="N183" s="51"/>
      <c r="O183" s="51"/>
      <c r="P183" s="51"/>
      <c r="Q183" s="51"/>
      <c r="R183" s="51"/>
      <c r="S183" s="51"/>
      <c r="T183" s="51"/>
      <c r="U183" s="51"/>
      <c r="V183" s="51"/>
      <c r="W183" s="51">
        <v>28894800000</v>
      </c>
      <c r="X183" s="51"/>
      <c r="Y183" s="51">
        <v>76624950000</v>
      </c>
      <c r="Z183" s="51"/>
      <c r="AA183" s="51">
        <v>2393999999.9999995</v>
      </c>
      <c r="AB183" s="51">
        <v>98080080000.000015</v>
      </c>
      <c r="AC183" s="51">
        <v>253632000000</v>
      </c>
      <c r="AD183" s="51">
        <v>123766000000</v>
      </c>
      <c r="AE183" s="51">
        <v>198353000000</v>
      </c>
      <c r="AF183" s="51"/>
      <c r="AG183" s="51"/>
      <c r="AH183" s="31" t="s">
        <v>292</v>
      </c>
    </row>
    <row r="184" spans="1:34" x14ac:dyDescent="0.25">
      <c r="A184" s="29" t="s">
        <v>34</v>
      </c>
      <c r="B184" s="30" t="s">
        <v>283</v>
      </c>
      <c r="C184" s="30" t="s">
        <v>216</v>
      </c>
      <c r="D184" s="30" t="s">
        <v>237</v>
      </c>
      <c r="E184" s="30" t="s">
        <v>284</v>
      </c>
      <c r="F184" s="30" t="s">
        <v>285</v>
      </c>
      <c r="G184" s="30" t="s">
        <v>39</v>
      </c>
      <c r="H184" s="30" t="s">
        <v>40</v>
      </c>
      <c r="I184" s="31" t="s">
        <v>479</v>
      </c>
      <c r="J184" s="51">
        <v>2413605876225.4556</v>
      </c>
      <c r="K184" s="51">
        <v>2713682463491.9502</v>
      </c>
      <c r="L184" s="51">
        <v>2875137687690.8691</v>
      </c>
      <c r="M184" s="51">
        <v>3028451300856.6255</v>
      </c>
      <c r="N184" s="51">
        <v>3180059069994.0547</v>
      </c>
      <c r="O184" s="51">
        <v>3341839852110.1729</v>
      </c>
      <c r="P184" s="51">
        <v>2894255799367.5313</v>
      </c>
      <c r="Q184" s="51">
        <v>2447433801390.6997</v>
      </c>
      <c r="R184" s="51">
        <v>1960667794058.4395</v>
      </c>
      <c r="S184" s="51">
        <v>1195819871646.4902</v>
      </c>
      <c r="T184" s="51">
        <v>937515229414.87866</v>
      </c>
      <c r="U184" s="51">
        <v>957865287500.91675</v>
      </c>
      <c r="V184" s="51">
        <v>2151442699491.6182</v>
      </c>
      <c r="W184" s="51">
        <v>1822819975624.9558</v>
      </c>
      <c r="X184" s="51">
        <v>1928907585751.9998</v>
      </c>
      <c r="Y184" s="51">
        <v>3290088875171.604</v>
      </c>
      <c r="Z184" s="51">
        <v>4991959804806.0273</v>
      </c>
      <c r="AA184" s="51">
        <v>2973678879348.0005</v>
      </c>
      <c r="AB184" s="51">
        <v>3847380609895</v>
      </c>
      <c r="AC184" s="51">
        <v>5257282018232.999</v>
      </c>
      <c r="AD184" s="51">
        <v>4427132992329</v>
      </c>
      <c r="AE184" s="51">
        <v>3988037988740.0005</v>
      </c>
      <c r="AF184" s="51">
        <v>4719512765031.001</v>
      </c>
      <c r="AG184" s="51">
        <v>5103228657592.8975</v>
      </c>
      <c r="AH184" s="31" t="s">
        <v>293</v>
      </c>
    </row>
    <row r="185" spans="1:34" x14ac:dyDescent="0.25">
      <c r="A185" s="29" t="s">
        <v>34</v>
      </c>
      <c r="B185" s="30" t="s">
        <v>283</v>
      </c>
      <c r="C185" s="30" t="s">
        <v>216</v>
      </c>
      <c r="D185" s="30" t="s">
        <v>237</v>
      </c>
      <c r="E185" s="30" t="s">
        <v>284</v>
      </c>
      <c r="F185" s="30" t="s">
        <v>285</v>
      </c>
      <c r="G185" s="30" t="s">
        <v>39</v>
      </c>
      <c r="H185" s="30" t="s">
        <v>173</v>
      </c>
      <c r="I185" s="31" t="s">
        <v>479</v>
      </c>
      <c r="J185" s="51">
        <v>5577211640211.6367</v>
      </c>
      <c r="K185" s="51">
        <v>5670594356261.0332</v>
      </c>
      <c r="L185" s="51">
        <v>5763977072310.4053</v>
      </c>
      <c r="M185" s="51">
        <v>5857359788359.7773</v>
      </c>
      <c r="N185" s="51">
        <v>5950742504409.1748</v>
      </c>
      <c r="O185" s="51">
        <v>6044125220458.5459</v>
      </c>
      <c r="P185" s="51">
        <v>7131503527336.8672</v>
      </c>
      <c r="Q185" s="51">
        <v>6868844543668.4219</v>
      </c>
      <c r="R185" s="51">
        <v>7567025571499.998</v>
      </c>
      <c r="S185" s="51">
        <v>4843235810100.0059</v>
      </c>
      <c r="T185" s="51">
        <v>5518875006499.998</v>
      </c>
      <c r="U185" s="51">
        <v>5881391033704.5215</v>
      </c>
      <c r="V185" s="51">
        <v>6311081000000</v>
      </c>
      <c r="W185" s="51">
        <v>7519324470000</v>
      </c>
      <c r="X185" s="51">
        <v>7641125899999.999</v>
      </c>
      <c r="Y185" s="51">
        <v>6621698986000</v>
      </c>
      <c r="Z185" s="51">
        <v>6800156750000</v>
      </c>
      <c r="AA185" s="51">
        <v>6355056620000</v>
      </c>
      <c r="AB185" s="51">
        <v>6659187260000</v>
      </c>
      <c r="AC185" s="51">
        <v>5535684250000</v>
      </c>
      <c r="AD185" s="51">
        <v>9470774920000</v>
      </c>
      <c r="AE185" s="51">
        <v>9758173000000</v>
      </c>
      <c r="AF185" s="51">
        <v>5020588000000</v>
      </c>
      <c r="AG185" s="51">
        <v>3897675000000</v>
      </c>
      <c r="AH185" s="31" t="s">
        <v>294</v>
      </c>
    </row>
    <row r="186" spans="1:34" x14ac:dyDescent="0.25">
      <c r="A186" s="29" t="s">
        <v>45</v>
      </c>
      <c r="B186" s="30" t="s">
        <v>283</v>
      </c>
      <c r="C186" s="30" t="s">
        <v>216</v>
      </c>
      <c r="D186" s="30" t="s">
        <v>237</v>
      </c>
      <c r="E186" s="30" t="s">
        <v>284</v>
      </c>
      <c r="F186" s="30" t="s">
        <v>285</v>
      </c>
      <c r="G186" s="30" t="s">
        <v>39</v>
      </c>
      <c r="H186" s="30" t="s">
        <v>501</v>
      </c>
      <c r="I186" s="31" t="s">
        <v>479</v>
      </c>
      <c r="J186" s="51"/>
      <c r="K186" s="51"/>
      <c r="L186" s="51"/>
      <c r="M186" s="51"/>
      <c r="N186" s="51"/>
      <c r="O186" s="51"/>
      <c r="P186" s="51"/>
      <c r="Q186" s="51"/>
      <c r="R186" s="51"/>
      <c r="S186" s="51"/>
      <c r="T186" s="51">
        <v>2193976.1703394982</v>
      </c>
      <c r="U186" s="51"/>
      <c r="V186" s="51"/>
      <c r="W186" s="51"/>
      <c r="X186" s="51"/>
      <c r="Y186" s="51"/>
      <c r="Z186" s="51"/>
      <c r="AA186" s="51"/>
      <c r="AB186" s="51"/>
      <c r="AC186" s="51"/>
      <c r="AD186" s="51"/>
      <c r="AE186" s="51"/>
      <c r="AF186" s="51"/>
      <c r="AG186" s="51"/>
      <c r="AH186" s="31" t="s">
        <v>295</v>
      </c>
    </row>
    <row r="187" spans="1:34" x14ac:dyDescent="0.25">
      <c r="A187" s="29" t="s">
        <v>34</v>
      </c>
      <c r="B187" s="30" t="s">
        <v>283</v>
      </c>
      <c r="C187" s="30" t="s">
        <v>216</v>
      </c>
      <c r="D187" s="30" t="s">
        <v>237</v>
      </c>
      <c r="E187" s="30" t="s">
        <v>284</v>
      </c>
      <c r="F187" s="30" t="s">
        <v>285</v>
      </c>
      <c r="G187" s="30" t="s">
        <v>39</v>
      </c>
      <c r="H187" s="30" t="s">
        <v>124</v>
      </c>
      <c r="I187" s="31" t="s">
        <v>479</v>
      </c>
      <c r="J187" s="51">
        <v>839907767304.02539</v>
      </c>
      <c r="K187" s="51">
        <v>877812545847.45752</v>
      </c>
      <c r="L187" s="51">
        <v>915717324390.88953</v>
      </c>
      <c r="M187" s="51">
        <v>953622102934.32153</v>
      </c>
      <c r="N187" s="51">
        <v>991526881477.755</v>
      </c>
      <c r="O187" s="51">
        <v>1029431660021.1869</v>
      </c>
      <c r="P187" s="51">
        <v>734826600000</v>
      </c>
      <c r="Q187" s="51">
        <v>429336900000</v>
      </c>
      <c r="R187" s="51">
        <v>123809732285.71407</v>
      </c>
      <c r="S187" s="51"/>
      <c r="T187" s="51"/>
      <c r="U187" s="51"/>
      <c r="V187" s="51"/>
      <c r="W187" s="51"/>
      <c r="X187" s="51"/>
      <c r="Y187" s="51"/>
      <c r="Z187" s="51"/>
      <c r="AA187" s="51"/>
      <c r="AB187" s="51"/>
      <c r="AC187" s="51"/>
      <c r="AD187" s="51"/>
      <c r="AE187" s="51"/>
      <c r="AF187" s="51"/>
      <c r="AG187" s="51"/>
      <c r="AH187" s="31" t="s">
        <v>296</v>
      </c>
    </row>
    <row r="188" spans="1:34" x14ac:dyDescent="0.25">
      <c r="A188" s="29" t="s">
        <v>169</v>
      </c>
      <c r="B188" s="30" t="s">
        <v>283</v>
      </c>
      <c r="C188" s="30" t="s">
        <v>216</v>
      </c>
      <c r="D188" s="30" t="s">
        <v>237</v>
      </c>
      <c r="E188" s="30" t="s">
        <v>284</v>
      </c>
      <c r="F188" s="30" t="s">
        <v>285</v>
      </c>
      <c r="G188" s="30" t="s">
        <v>39</v>
      </c>
      <c r="H188" s="30" t="s">
        <v>180</v>
      </c>
      <c r="I188" s="31" t="s">
        <v>479</v>
      </c>
      <c r="J188" s="51">
        <v>1102404541446.2083</v>
      </c>
      <c r="K188" s="51">
        <v>1305185370370.3711</v>
      </c>
      <c r="L188" s="51">
        <v>1507966199294.5337</v>
      </c>
      <c r="M188" s="51">
        <v>1710747028218.6938</v>
      </c>
      <c r="N188" s="51">
        <v>1913527857142.8567</v>
      </c>
      <c r="O188" s="51">
        <v>2116308686067.0195</v>
      </c>
      <c r="P188" s="51">
        <v>1946564451058.2019</v>
      </c>
      <c r="Q188" s="51">
        <v>2033948605529.0996</v>
      </c>
      <c r="R188" s="51">
        <v>2189675879999.9963</v>
      </c>
      <c r="S188" s="51">
        <v>1513349739999.9998</v>
      </c>
      <c r="T188" s="51">
        <v>1854135220000.0029</v>
      </c>
      <c r="U188" s="51">
        <v>2041708522852.8008</v>
      </c>
      <c r="V188" s="51">
        <v>2169994330000</v>
      </c>
      <c r="W188" s="51">
        <v>2597415940000</v>
      </c>
      <c r="X188" s="51">
        <v>2883273219999.9995</v>
      </c>
      <c r="Y188" s="51">
        <v>2940267684200</v>
      </c>
      <c r="Z188" s="51">
        <v>2662496719999.9995</v>
      </c>
      <c r="AA188" s="51">
        <v>2693850910000</v>
      </c>
      <c r="AB188" s="51">
        <v>2596035510000</v>
      </c>
      <c r="AC188" s="51">
        <v>2057453109999.9998</v>
      </c>
      <c r="AD188" s="51">
        <v>1654133680000</v>
      </c>
      <c r="AE188" s="51">
        <v>1475801300000</v>
      </c>
      <c r="AF188" s="51">
        <v>1826935260000</v>
      </c>
      <c r="AG188" s="51">
        <v>1514034060000</v>
      </c>
      <c r="AH188" s="31" t="s">
        <v>297</v>
      </c>
    </row>
    <row r="189" spans="1:34" x14ac:dyDescent="0.25">
      <c r="A189" s="29" t="s">
        <v>34</v>
      </c>
      <c r="B189" s="30" t="s">
        <v>283</v>
      </c>
      <c r="C189" s="30" t="s">
        <v>216</v>
      </c>
      <c r="D189" s="30" t="s">
        <v>237</v>
      </c>
      <c r="E189" s="30" t="s">
        <v>284</v>
      </c>
      <c r="F189" s="30" t="s">
        <v>298</v>
      </c>
      <c r="G189" s="30" t="s">
        <v>39</v>
      </c>
      <c r="H189" s="30" t="s">
        <v>40</v>
      </c>
      <c r="I189" s="31" t="s">
        <v>479</v>
      </c>
      <c r="J189" s="51">
        <v>2609178553703.1846</v>
      </c>
      <c r="K189" s="51">
        <v>2538028909195.8906</v>
      </c>
      <c r="L189" s="51">
        <v>2503700071120.3755</v>
      </c>
      <c r="M189" s="51">
        <v>2434901471517.6255</v>
      </c>
      <c r="N189" s="51">
        <v>2618246869620.6875</v>
      </c>
      <c r="O189" s="51">
        <v>2459350641856.1826</v>
      </c>
      <c r="P189" s="51">
        <v>2487418989221.5869</v>
      </c>
      <c r="Q189" s="51">
        <v>2477501029883.2021</v>
      </c>
      <c r="R189" s="51">
        <v>2274436400000</v>
      </c>
      <c r="S189" s="51">
        <v>2434611900000</v>
      </c>
      <c r="T189" s="51">
        <v>2651686800000</v>
      </c>
      <c r="U189" s="51">
        <v>2784419800000</v>
      </c>
      <c r="V189" s="51">
        <v>2581940911580.3691</v>
      </c>
      <c r="W189" s="51">
        <v>2637431984013.7139</v>
      </c>
      <c r="X189" s="51">
        <v>2920757076493.4443</v>
      </c>
      <c r="Y189" s="51">
        <v>3027342063546.7676</v>
      </c>
      <c r="Z189" s="51">
        <v>2471697868388.2681</v>
      </c>
      <c r="AA189" s="51">
        <v>1942762837173.2634</v>
      </c>
      <c r="AB189" s="51">
        <v>1487717374753.3914</v>
      </c>
      <c r="AC189" s="51">
        <v>1576734661242.1619</v>
      </c>
      <c r="AD189" s="51">
        <v>2105958065902.9922</v>
      </c>
      <c r="AE189" s="51">
        <v>2642803284440.4243</v>
      </c>
      <c r="AF189" s="51">
        <v>2667371939446.686</v>
      </c>
      <c r="AG189" s="51">
        <v>2303272866651.5283</v>
      </c>
      <c r="AH189" s="31" t="s">
        <v>299</v>
      </c>
    </row>
    <row r="190" spans="1:34" x14ac:dyDescent="0.25">
      <c r="A190" s="29" t="s">
        <v>34</v>
      </c>
      <c r="B190" s="30" t="s">
        <v>283</v>
      </c>
      <c r="C190" s="30" t="s">
        <v>216</v>
      </c>
      <c r="D190" s="30" t="s">
        <v>237</v>
      </c>
      <c r="E190" s="30" t="s">
        <v>284</v>
      </c>
      <c r="F190" s="30" t="s">
        <v>300</v>
      </c>
      <c r="G190" s="30" t="s">
        <v>39</v>
      </c>
      <c r="H190" s="30" t="s">
        <v>40</v>
      </c>
      <c r="I190" s="31" t="s">
        <v>479</v>
      </c>
      <c r="J190" s="51">
        <v>7215336183990.7754</v>
      </c>
      <c r="K190" s="51">
        <v>7018581307340.8271</v>
      </c>
      <c r="L190" s="51">
        <v>6923649472503.7383</v>
      </c>
      <c r="M190" s="51">
        <v>6733396097771.2695</v>
      </c>
      <c r="N190" s="51">
        <v>7240413405277.3564</v>
      </c>
      <c r="O190" s="51">
        <v>6801007025801.46</v>
      </c>
      <c r="P190" s="51">
        <v>6878626306430.2188</v>
      </c>
      <c r="Q190" s="51">
        <v>6851199509293.6133</v>
      </c>
      <c r="R190" s="51">
        <v>7120261800000</v>
      </c>
      <c r="S190" s="51">
        <v>6544739000000</v>
      </c>
      <c r="T190" s="51">
        <v>6690132900000</v>
      </c>
      <c r="U190" s="51">
        <v>6588393200000</v>
      </c>
      <c r="V190" s="51">
        <v>6403569002074.8516</v>
      </c>
      <c r="W190" s="51">
        <v>6207152201725.6553</v>
      </c>
      <c r="X190" s="51">
        <v>5474353850039.5508</v>
      </c>
      <c r="Y190" s="51">
        <v>4954237850275.4209</v>
      </c>
      <c r="Z190" s="51">
        <v>4578377464881.7295</v>
      </c>
      <c r="AA190" s="51">
        <v>5476195731346.498</v>
      </c>
      <c r="AB190" s="51">
        <v>4616403868196.2422</v>
      </c>
      <c r="AC190" s="51">
        <v>4688208429751.2744</v>
      </c>
      <c r="AD190" s="51">
        <v>4718392321696.0674</v>
      </c>
      <c r="AE190" s="51">
        <v>4784463783912.2441</v>
      </c>
      <c r="AF190" s="51">
        <v>4619752590222.3174</v>
      </c>
      <c r="AG190" s="51">
        <v>4341367000150.1675</v>
      </c>
      <c r="AH190" s="31" t="s">
        <v>301</v>
      </c>
    </row>
    <row r="191" spans="1:34" x14ac:dyDescent="0.25">
      <c r="A191" s="29" t="s">
        <v>34</v>
      </c>
      <c r="B191" s="30" t="s">
        <v>283</v>
      </c>
      <c r="C191" s="30" t="s">
        <v>216</v>
      </c>
      <c r="D191" s="30" t="s">
        <v>237</v>
      </c>
      <c r="E191" s="30" t="s">
        <v>284</v>
      </c>
      <c r="F191" s="30" t="s">
        <v>38</v>
      </c>
      <c r="G191" s="30" t="s">
        <v>39</v>
      </c>
      <c r="H191" s="30" t="s">
        <v>40</v>
      </c>
      <c r="I191" s="31" t="s">
        <v>479</v>
      </c>
      <c r="J191" s="51">
        <v>18806470063104.117</v>
      </c>
      <c r="K191" s="51">
        <v>16533759277592.072</v>
      </c>
      <c r="L191" s="51">
        <v>16470459927004.873</v>
      </c>
      <c r="M191" s="51">
        <v>16237739829864.869</v>
      </c>
      <c r="N191" s="51">
        <v>20953272236883.047</v>
      </c>
      <c r="O191" s="51">
        <v>16971635915517.926</v>
      </c>
      <c r="P191" s="51">
        <v>19887351382691.008</v>
      </c>
      <c r="Q191" s="51">
        <v>12948348671503.281</v>
      </c>
      <c r="R191" s="51">
        <v>9472743309941.5605</v>
      </c>
      <c r="S191" s="51">
        <v>6504565511353.5088</v>
      </c>
      <c r="T191" s="51">
        <v>5677094384585.1211</v>
      </c>
      <c r="U191" s="51">
        <v>5754547881517.6475</v>
      </c>
      <c r="V191" s="51">
        <v>5824142985570.9033</v>
      </c>
      <c r="W191" s="51">
        <v>5906294096486.8154</v>
      </c>
      <c r="X191" s="51">
        <v>6877693555813.1855</v>
      </c>
      <c r="Y191" s="51">
        <v>7313958480927.8955</v>
      </c>
      <c r="Z191" s="51">
        <v>7578075213648.3838</v>
      </c>
      <c r="AA191" s="51">
        <v>8065585996608.4141</v>
      </c>
      <c r="AB191" s="51">
        <v>7989945705313.7998</v>
      </c>
      <c r="AC191" s="51">
        <v>7709670434595.9229</v>
      </c>
      <c r="AD191" s="51">
        <v>7381308761463.5908</v>
      </c>
      <c r="AE191" s="51">
        <v>7686281983716.3086</v>
      </c>
      <c r="AF191" s="51">
        <v>7732263014762.3223</v>
      </c>
      <c r="AG191" s="51">
        <v>5716208240042.2227</v>
      </c>
      <c r="AH191" s="31" t="s">
        <v>302</v>
      </c>
    </row>
    <row r="192" spans="1:34" x14ac:dyDescent="0.25">
      <c r="A192" s="29" t="s">
        <v>34</v>
      </c>
      <c r="B192" s="30" t="s">
        <v>303</v>
      </c>
      <c r="C192" s="30" t="s">
        <v>216</v>
      </c>
      <c r="D192" s="30" t="s">
        <v>237</v>
      </c>
      <c r="E192" s="30" t="s">
        <v>304</v>
      </c>
      <c r="F192" s="30" t="s">
        <v>305</v>
      </c>
      <c r="G192" s="30" t="s">
        <v>39</v>
      </c>
      <c r="H192" s="30" t="s">
        <v>40</v>
      </c>
      <c r="I192" s="31" t="s">
        <v>479</v>
      </c>
      <c r="J192" s="51">
        <v>718458845783.21814</v>
      </c>
      <c r="K192" s="51">
        <v>727652446986.92444</v>
      </c>
      <c r="L192" s="51">
        <v>573210712784.86316</v>
      </c>
      <c r="M192" s="51">
        <v>730268764989.49902</v>
      </c>
      <c r="N192" s="51">
        <v>761088265177.26709</v>
      </c>
      <c r="O192" s="51">
        <v>733236726720.49121</v>
      </c>
      <c r="P192" s="51">
        <v>394876101901.54126</v>
      </c>
      <c r="Q192" s="51">
        <v>368007221398.27228</v>
      </c>
      <c r="R192" s="51">
        <v>269198400000</v>
      </c>
      <c r="S192" s="51">
        <v>207401800000</v>
      </c>
      <c r="T192" s="51">
        <v>196560900000</v>
      </c>
      <c r="U192" s="51">
        <v>188187000000</v>
      </c>
      <c r="V192" s="51">
        <v>175470835522.741</v>
      </c>
      <c r="W192" s="51">
        <v>175061969314.46072</v>
      </c>
      <c r="X192" s="51">
        <v>162019185326.91565</v>
      </c>
      <c r="Y192" s="51">
        <v>155819534331.35214</v>
      </c>
      <c r="Z192" s="51">
        <v>144476451892.44968</v>
      </c>
      <c r="AA192" s="51">
        <v>122548004992.13617</v>
      </c>
      <c r="AB192" s="51">
        <v>94233429583.984528</v>
      </c>
      <c r="AC192" s="51">
        <v>93757249755.798935</v>
      </c>
      <c r="AD192" s="51">
        <v>77730702380.735718</v>
      </c>
      <c r="AE192" s="51">
        <v>85647658546.019669</v>
      </c>
      <c r="AF192" s="51">
        <v>82576381808.302765</v>
      </c>
      <c r="AG192" s="51">
        <v>91985901301.330887</v>
      </c>
      <c r="AH192" s="31" t="s">
        <v>306</v>
      </c>
    </row>
    <row r="193" spans="1:34" x14ac:dyDescent="0.25">
      <c r="A193" s="29" t="s">
        <v>34</v>
      </c>
      <c r="B193" s="30" t="s">
        <v>303</v>
      </c>
      <c r="C193" s="30" t="s">
        <v>216</v>
      </c>
      <c r="D193" s="30" t="s">
        <v>237</v>
      </c>
      <c r="E193" s="30" t="s">
        <v>304</v>
      </c>
      <c r="F193" s="30" t="s">
        <v>307</v>
      </c>
      <c r="G193" s="30" t="s">
        <v>39</v>
      </c>
      <c r="H193" s="30" t="s">
        <v>40</v>
      </c>
      <c r="I193" s="31" t="s">
        <v>479</v>
      </c>
      <c r="J193" s="51">
        <v>72754023074.052979</v>
      </c>
      <c r="K193" s="51">
        <v>95912704197.054398</v>
      </c>
      <c r="L193" s="51">
        <v>78752789191.465668</v>
      </c>
      <c r="M193" s="51">
        <v>95569348248.894974</v>
      </c>
      <c r="N193" s="51">
        <v>101304473176.26865</v>
      </c>
      <c r="O193" s="51">
        <v>97997656507.800247</v>
      </c>
      <c r="P193" s="51">
        <v>52515853174.556847</v>
      </c>
      <c r="Q193" s="51">
        <v>48661887354.973724</v>
      </c>
      <c r="R193" s="51">
        <v>35128000000</v>
      </c>
      <c r="S193" s="51">
        <v>23898600000</v>
      </c>
      <c r="T193" s="51">
        <v>27976000000</v>
      </c>
      <c r="U193" s="51">
        <v>32887613000</v>
      </c>
      <c r="V193" s="51">
        <v>31395192990.150894</v>
      </c>
      <c r="W193" s="51">
        <v>28782069725.579815</v>
      </c>
      <c r="X193" s="51">
        <v>22175705362.457569</v>
      </c>
      <c r="Y193" s="51">
        <v>21646345976.281094</v>
      </c>
      <c r="Z193" s="51">
        <v>22501295095.362335</v>
      </c>
      <c r="AA193" s="51">
        <v>19369414490.080128</v>
      </c>
      <c r="AB193" s="51">
        <v>13913773211.353201</v>
      </c>
      <c r="AC193" s="51">
        <v>14605831035.86935</v>
      </c>
      <c r="AD193" s="51">
        <v>10211004444.251753</v>
      </c>
      <c r="AE193" s="51">
        <v>13203787763.265211</v>
      </c>
      <c r="AF193" s="51">
        <v>11519520635.690712</v>
      </c>
      <c r="AG193" s="51">
        <v>9244884584.4752502</v>
      </c>
      <c r="AH193" s="31" t="s">
        <v>308</v>
      </c>
    </row>
    <row r="194" spans="1:34" x14ac:dyDescent="0.25">
      <c r="A194" s="29" t="s">
        <v>34</v>
      </c>
      <c r="B194" s="30" t="s">
        <v>303</v>
      </c>
      <c r="C194" s="30" t="s">
        <v>216</v>
      </c>
      <c r="D194" s="30" t="s">
        <v>237</v>
      </c>
      <c r="E194" s="30" t="s">
        <v>304</v>
      </c>
      <c r="F194" s="30" t="s">
        <v>309</v>
      </c>
      <c r="G194" s="30" t="s">
        <v>39</v>
      </c>
      <c r="H194" s="30" t="s">
        <v>40</v>
      </c>
      <c r="I194" s="31" t="s">
        <v>479</v>
      </c>
      <c r="J194" s="51">
        <v>9884825329899.8691</v>
      </c>
      <c r="K194" s="51">
        <v>8311818366384.8535</v>
      </c>
      <c r="L194" s="51">
        <v>7953955702089.334</v>
      </c>
      <c r="M194" s="51">
        <v>7613726861219.8848</v>
      </c>
      <c r="N194" s="51">
        <v>7495359736221.7051</v>
      </c>
      <c r="O194" s="51">
        <v>7130850562636.9551</v>
      </c>
      <c r="P194" s="51">
        <v>6972588968988.6553</v>
      </c>
      <c r="Q194" s="51">
        <v>6194373967521.6953</v>
      </c>
      <c r="R194" s="51">
        <v>5444638700000</v>
      </c>
      <c r="S194" s="51">
        <v>4182726800000</v>
      </c>
      <c r="T194" s="51">
        <v>4361722000000</v>
      </c>
      <c r="U194" s="51">
        <v>4124216500000</v>
      </c>
      <c r="V194" s="51">
        <v>3579115696069.9536</v>
      </c>
      <c r="W194" s="51">
        <v>3707641785875.7944</v>
      </c>
      <c r="X194" s="51">
        <v>3785163872079.3306</v>
      </c>
      <c r="Y194" s="51">
        <v>3697592323667.207</v>
      </c>
      <c r="Z194" s="51">
        <v>3538688979241.1377</v>
      </c>
      <c r="AA194" s="51">
        <v>3878176906692.8833</v>
      </c>
      <c r="AB194" s="51">
        <v>3356257495826.0156</v>
      </c>
      <c r="AC194" s="51">
        <v>3078798277599.1274</v>
      </c>
      <c r="AD194" s="51">
        <v>2570528395537.2861</v>
      </c>
      <c r="AE194" s="51">
        <v>2974050746605.9512</v>
      </c>
      <c r="AF194" s="51">
        <v>2654138348442.4756</v>
      </c>
      <c r="AG194" s="51">
        <v>2044663051187.5688</v>
      </c>
      <c r="AH194" s="31" t="s">
        <v>310</v>
      </c>
    </row>
    <row r="195" spans="1:34" x14ac:dyDescent="0.25">
      <c r="A195" s="29" t="s">
        <v>34</v>
      </c>
      <c r="B195" s="30" t="s">
        <v>245</v>
      </c>
      <c r="C195" s="30" t="s">
        <v>216</v>
      </c>
      <c r="D195" s="30" t="s">
        <v>237</v>
      </c>
      <c r="E195" s="30" t="s">
        <v>311</v>
      </c>
      <c r="F195" s="30" t="s">
        <v>38</v>
      </c>
      <c r="G195" s="30" t="s">
        <v>39</v>
      </c>
      <c r="H195" s="30" t="s">
        <v>40</v>
      </c>
      <c r="I195" s="31" t="s">
        <v>479</v>
      </c>
      <c r="J195" s="51">
        <v>149048076.85300744</v>
      </c>
      <c r="K195" s="51">
        <v>104197937.63210073</v>
      </c>
      <c r="L195" s="51">
        <v>107195712.04711303</v>
      </c>
      <c r="M195" s="51">
        <v>93524893.999307036</v>
      </c>
      <c r="N195" s="51">
        <v>98919354.874923959</v>
      </c>
      <c r="O195" s="51">
        <v>100901711.743178</v>
      </c>
      <c r="P195" s="51">
        <v>105265433.45025191</v>
      </c>
      <c r="Q195" s="51">
        <v>114128890.95838359</v>
      </c>
      <c r="R195" s="51">
        <v>102600000</v>
      </c>
      <c r="S195" s="51">
        <v>86600000</v>
      </c>
      <c r="T195" s="51">
        <v>148900000</v>
      </c>
      <c r="U195" s="51">
        <v>166300000</v>
      </c>
      <c r="V195" s="51">
        <v>138580356.37252191</v>
      </c>
      <c r="W195" s="51">
        <v>160702916.29294354</v>
      </c>
      <c r="X195" s="51">
        <v>132970874.30037285</v>
      </c>
      <c r="Y195" s="51">
        <v>220911416.30739462</v>
      </c>
      <c r="Z195" s="51">
        <v>633474676.92271793</v>
      </c>
      <c r="AA195" s="51">
        <v>714915570.1043129</v>
      </c>
      <c r="AB195" s="51">
        <v>694590900.46822298</v>
      </c>
      <c r="AC195" s="51">
        <v>640795216.72013009</v>
      </c>
      <c r="AD195" s="51">
        <v>369604343.5932532</v>
      </c>
      <c r="AE195" s="51">
        <v>434424152.61892742</v>
      </c>
      <c r="AF195" s="51">
        <v>374447058.10183573</v>
      </c>
      <c r="AG195" s="51">
        <v>278323701.08751649</v>
      </c>
      <c r="AH195" s="31" t="s">
        <v>312</v>
      </c>
    </row>
    <row r="196" spans="1:34" x14ac:dyDescent="0.25">
      <c r="A196" s="29" t="s">
        <v>34</v>
      </c>
      <c r="B196" s="30" t="s">
        <v>313</v>
      </c>
      <c r="C196" s="30" t="s">
        <v>216</v>
      </c>
      <c r="D196" s="30" t="s">
        <v>237</v>
      </c>
      <c r="E196" s="30" t="s">
        <v>314</v>
      </c>
      <c r="F196" s="30" t="s">
        <v>38</v>
      </c>
      <c r="G196" s="30" t="s">
        <v>39</v>
      </c>
      <c r="H196" s="30" t="s">
        <v>40</v>
      </c>
      <c r="I196" s="31" t="s">
        <v>479</v>
      </c>
      <c r="J196" s="51">
        <v>9525688515111.2793</v>
      </c>
      <c r="K196" s="51">
        <v>9156603272592.9902</v>
      </c>
      <c r="L196" s="51">
        <v>8793554320442.6436</v>
      </c>
      <c r="M196" s="51">
        <v>6038260469968.0996</v>
      </c>
      <c r="N196" s="51">
        <v>5844289663970.1514</v>
      </c>
      <c r="O196" s="51">
        <v>5378814957268.2861</v>
      </c>
      <c r="P196" s="51">
        <v>5285542231273.5547</v>
      </c>
      <c r="Q196" s="51">
        <v>5123875258082.4355</v>
      </c>
      <c r="R196" s="51">
        <v>5418142951000</v>
      </c>
      <c r="S196" s="51">
        <v>4802269510000</v>
      </c>
      <c r="T196" s="51">
        <v>4654151540000</v>
      </c>
      <c r="U196" s="51">
        <v>4430132208000</v>
      </c>
      <c r="V196" s="51">
        <v>4309070694375.8203</v>
      </c>
      <c r="W196" s="51">
        <v>5000616836297.0957</v>
      </c>
      <c r="X196" s="51">
        <v>5142410410740.501</v>
      </c>
      <c r="Y196" s="51">
        <v>5276180668144.2441</v>
      </c>
      <c r="Z196" s="51">
        <v>5267158982442.3945</v>
      </c>
      <c r="AA196" s="51">
        <v>5178155932042.8584</v>
      </c>
      <c r="AB196" s="51">
        <v>4962893136398.2607</v>
      </c>
      <c r="AC196" s="51">
        <v>3648967152566.1543</v>
      </c>
      <c r="AD196" s="51">
        <v>3136843623828.2344</v>
      </c>
      <c r="AE196" s="51">
        <v>3488319233411.1152</v>
      </c>
      <c r="AF196" s="51">
        <v>3477275968297.2417</v>
      </c>
      <c r="AG196" s="51">
        <v>3507522689503.5869</v>
      </c>
      <c r="AH196" s="31" t="s">
        <v>315</v>
      </c>
    </row>
    <row r="197" spans="1:34" x14ac:dyDescent="0.25">
      <c r="A197" s="29" t="s">
        <v>34</v>
      </c>
      <c r="B197" s="30" t="s">
        <v>316</v>
      </c>
      <c r="C197" s="30" t="s">
        <v>216</v>
      </c>
      <c r="D197" s="30" t="s">
        <v>237</v>
      </c>
      <c r="E197" s="30" t="s">
        <v>317</v>
      </c>
      <c r="F197" s="30" t="s">
        <v>318</v>
      </c>
      <c r="G197" s="30" t="s">
        <v>39</v>
      </c>
      <c r="H197" s="30" t="s">
        <v>40</v>
      </c>
      <c r="I197" s="31" t="s">
        <v>479</v>
      </c>
      <c r="J197" s="51">
        <v>1136706210753.1848</v>
      </c>
      <c r="K197" s="51">
        <v>919821910797.10815</v>
      </c>
      <c r="L197" s="51">
        <v>826831185034.54761</v>
      </c>
      <c r="M197" s="51">
        <v>887334203687.27991</v>
      </c>
      <c r="N197" s="51">
        <v>920890953268.74158</v>
      </c>
      <c r="O197" s="51">
        <v>860217742532.599</v>
      </c>
      <c r="P197" s="51">
        <v>716630548259.48474</v>
      </c>
      <c r="Q197" s="51">
        <v>643217766242.23792</v>
      </c>
      <c r="R197" s="51">
        <v>515502900000</v>
      </c>
      <c r="S197" s="51">
        <v>402263428000</v>
      </c>
      <c r="T197" s="51">
        <v>346242209000</v>
      </c>
      <c r="U197" s="51">
        <v>328573022000</v>
      </c>
      <c r="V197" s="51">
        <v>302662177476.17871</v>
      </c>
      <c r="W197" s="51">
        <v>300174940777.28802</v>
      </c>
      <c r="X197" s="51">
        <v>280022855003.10333</v>
      </c>
      <c r="Y197" s="51">
        <v>304459134973.86487</v>
      </c>
      <c r="Z197" s="51">
        <v>295292767382.08966</v>
      </c>
      <c r="AA197" s="51">
        <v>279360950945.38757</v>
      </c>
      <c r="AB197" s="51">
        <v>243978656234.85089</v>
      </c>
      <c r="AC197" s="51">
        <v>248773017263.16995</v>
      </c>
      <c r="AD197" s="51">
        <v>197530164709.43622</v>
      </c>
      <c r="AE197" s="51">
        <v>206885448133.43622</v>
      </c>
      <c r="AF197" s="51">
        <v>206520849761.75366</v>
      </c>
      <c r="AG197" s="51">
        <v>174528192602.18341</v>
      </c>
      <c r="AH197" s="31" t="s">
        <v>319</v>
      </c>
    </row>
    <row r="198" spans="1:34" x14ac:dyDescent="0.25">
      <c r="A198" s="29" t="s">
        <v>34</v>
      </c>
      <c r="B198" s="30" t="s">
        <v>316</v>
      </c>
      <c r="C198" s="30" t="s">
        <v>216</v>
      </c>
      <c r="D198" s="30" t="s">
        <v>237</v>
      </c>
      <c r="E198" s="30" t="s">
        <v>317</v>
      </c>
      <c r="F198" s="30" t="s">
        <v>320</v>
      </c>
      <c r="G198" s="30" t="s">
        <v>39</v>
      </c>
      <c r="H198" s="30" t="s">
        <v>40</v>
      </c>
      <c r="I198" s="31" t="s">
        <v>479</v>
      </c>
      <c r="J198" s="51">
        <v>5787411145878.5898</v>
      </c>
      <c r="K198" s="51">
        <v>5342484398054.0479</v>
      </c>
      <c r="L198" s="51">
        <v>2566881873606.2236</v>
      </c>
      <c r="M198" s="51">
        <v>2084944302870.3098</v>
      </c>
      <c r="N198" s="51">
        <v>1713991885273.127</v>
      </c>
      <c r="O198" s="51">
        <v>1382675734240.8479</v>
      </c>
      <c r="P198" s="51">
        <v>1304294674431.9153</v>
      </c>
      <c r="Q198" s="51">
        <v>902238974296.73425</v>
      </c>
      <c r="R198" s="51">
        <v>861628600000</v>
      </c>
      <c r="S198" s="51">
        <v>640345725000</v>
      </c>
      <c r="T198" s="51">
        <v>611504947000</v>
      </c>
      <c r="U198" s="51">
        <v>481893847000</v>
      </c>
      <c r="V198" s="51">
        <v>435353476089.75403</v>
      </c>
      <c r="W198" s="51">
        <v>414795818663.49603</v>
      </c>
      <c r="X198" s="51">
        <v>544198974354.6579</v>
      </c>
      <c r="Y198" s="51">
        <v>650612922543.38672</v>
      </c>
      <c r="Z198" s="51">
        <v>929016247858.14026</v>
      </c>
      <c r="AA198" s="51">
        <v>740136414264.44226</v>
      </c>
      <c r="AB198" s="51">
        <v>606777437200.43103</v>
      </c>
      <c r="AC198" s="51">
        <v>850280982680.51794</v>
      </c>
      <c r="AD198" s="51">
        <v>772722462651.77942</v>
      </c>
      <c r="AE198" s="51">
        <v>612698154545.78564</v>
      </c>
      <c r="AF198" s="51">
        <v>505698847909.70544</v>
      </c>
      <c r="AG198" s="51">
        <v>515319985664.49866</v>
      </c>
      <c r="AH198" s="31" t="s">
        <v>321</v>
      </c>
    </row>
    <row r="199" spans="1:34" x14ac:dyDescent="0.25">
      <c r="A199" s="29" t="s">
        <v>34</v>
      </c>
      <c r="B199" s="30" t="s">
        <v>322</v>
      </c>
      <c r="C199" s="30" t="s">
        <v>216</v>
      </c>
      <c r="D199" s="30" t="s">
        <v>323</v>
      </c>
      <c r="E199" s="30" t="s">
        <v>113</v>
      </c>
      <c r="F199" s="30" t="s">
        <v>38</v>
      </c>
      <c r="G199" s="30" t="s">
        <v>39</v>
      </c>
      <c r="H199" s="30" t="s">
        <v>40</v>
      </c>
      <c r="I199" s="31" t="s">
        <v>479</v>
      </c>
      <c r="J199" s="51">
        <v>9783442.4284889549</v>
      </c>
      <c r="K199" s="51">
        <v>9516657.9074156042</v>
      </c>
      <c r="L199" s="51">
        <v>9387937.6209208183</v>
      </c>
      <c r="M199" s="51">
        <v>9129968.6377636995</v>
      </c>
      <c r="N199" s="51">
        <v>9817445.2170586828</v>
      </c>
      <c r="O199" s="51">
        <v>9221643.8702203296</v>
      </c>
      <c r="P199" s="51">
        <v>9326889.6611312367</v>
      </c>
      <c r="Q199" s="51">
        <v>9289701.0279280897</v>
      </c>
      <c r="R199" s="51">
        <v>27600000</v>
      </c>
      <c r="S199" s="51"/>
      <c r="T199" s="51"/>
      <c r="U199" s="51"/>
      <c r="V199" s="51">
        <v>60831137.086804152</v>
      </c>
      <c r="W199" s="51">
        <v>1011746715.8826516</v>
      </c>
      <c r="X199" s="51">
        <v>902976684.92043221</v>
      </c>
      <c r="Y199" s="51">
        <v>753559081.79844916</v>
      </c>
      <c r="Z199" s="51">
        <v>114339237.35168561</v>
      </c>
      <c r="AA199" s="51">
        <v>48821208.011070848</v>
      </c>
      <c r="AB199" s="51">
        <v>54126293.882441841</v>
      </c>
      <c r="AC199" s="51">
        <v>154231774.51054597</v>
      </c>
      <c r="AD199" s="51">
        <v>121832542.88814642</v>
      </c>
      <c r="AE199" s="51">
        <v>86832782.901666597</v>
      </c>
      <c r="AF199" s="51">
        <v>160834008.8604804</v>
      </c>
      <c r="AG199" s="51">
        <v>173481341.64313126</v>
      </c>
      <c r="AH199" s="31" t="s">
        <v>324</v>
      </c>
    </row>
    <row r="200" spans="1:34" x14ac:dyDescent="0.25">
      <c r="A200" s="29" t="s">
        <v>34</v>
      </c>
      <c r="B200" s="30" t="s">
        <v>322</v>
      </c>
      <c r="C200" s="30" t="s">
        <v>216</v>
      </c>
      <c r="D200" s="30" t="s">
        <v>323</v>
      </c>
      <c r="E200" s="30" t="s">
        <v>325</v>
      </c>
      <c r="F200" s="30" t="s">
        <v>38</v>
      </c>
      <c r="G200" s="30" t="s">
        <v>39</v>
      </c>
      <c r="H200" s="30" t="s">
        <v>40</v>
      </c>
      <c r="I200" s="31" t="s">
        <v>479</v>
      </c>
      <c r="J200" s="51">
        <v>3251328586.47932</v>
      </c>
      <c r="K200" s="51">
        <v>3162668163.9198594</v>
      </c>
      <c r="L200" s="51">
        <v>3119890588.4192758</v>
      </c>
      <c r="M200" s="51">
        <v>3034159831.0202889</v>
      </c>
      <c r="N200" s="51">
        <v>3262628723.3488173</v>
      </c>
      <c r="O200" s="51">
        <v>3064626234.4500699</v>
      </c>
      <c r="P200" s="51">
        <v>3099602537.637465</v>
      </c>
      <c r="Q200" s="51">
        <v>3087243649.9443769</v>
      </c>
      <c r="R200" s="51">
        <v>4077800000</v>
      </c>
      <c r="S200" s="51">
        <v>2436000000</v>
      </c>
      <c r="T200" s="51">
        <v>2658500000</v>
      </c>
      <c r="U200" s="51">
        <v>2335600000</v>
      </c>
      <c r="V200" s="51">
        <v>41166888673.228645</v>
      </c>
      <c r="W200" s="51">
        <v>8732699186.7610493</v>
      </c>
      <c r="X200" s="51">
        <v>36022603254.244873</v>
      </c>
      <c r="Y200" s="51">
        <v>370470896187.85535</v>
      </c>
      <c r="Z200" s="51">
        <v>5720099822.6402445</v>
      </c>
      <c r="AA200" s="51">
        <v>6994225971.5744715</v>
      </c>
      <c r="AB200" s="51">
        <v>6108206032.4751663</v>
      </c>
      <c r="AC200" s="51">
        <v>5382989559.3937683</v>
      </c>
      <c r="AD200" s="51">
        <v>2300787038.868001</v>
      </c>
      <c r="AE200" s="51">
        <v>43256102123.91449</v>
      </c>
      <c r="AF200" s="51">
        <v>8396558986.4813776</v>
      </c>
      <c r="AG200" s="51">
        <v>34789463357.200943</v>
      </c>
      <c r="AH200" s="31" t="s">
        <v>326</v>
      </c>
    </row>
    <row r="201" spans="1:34" x14ac:dyDescent="0.25">
      <c r="A201" s="29" t="s">
        <v>34</v>
      </c>
      <c r="B201" s="30" t="s">
        <v>322</v>
      </c>
      <c r="C201" s="30" t="s">
        <v>216</v>
      </c>
      <c r="D201" s="30" t="s">
        <v>323</v>
      </c>
      <c r="E201" s="30" t="s">
        <v>327</v>
      </c>
      <c r="F201" s="30" t="s">
        <v>38</v>
      </c>
      <c r="G201" s="30" t="s">
        <v>39</v>
      </c>
      <c r="H201" s="30" t="s">
        <v>40</v>
      </c>
      <c r="I201" s="31" t="s">
        <v>479</v>
      </c>
      <c r="J201" s="51">
        <v>4342199287971.0923</v>
      </c>
      <c r="K201" s="51">
        <v>5804037635746.0557</v>
      </c>
      <c r="L201" s="51">
        <v>5580672890251.8623</v>
      </c>
      <c r="M201" s="51">
        <v>6278915384641.6582</v>
      </c>
      <c r="N201" s="51">
        <v>5757922192245.4443</v>
      </c>
      <c r="O201" s="51">
        <v>6458107510598.8105</v>
      </c>
      <c r="P201" s="51">
        <v>2052970631306.4229</v>
      </c>
      <c r="Q201" s="51">
        <v>3065896845850.4443</v>
      </c>
      <c r="R201" s="51">
        <v>3834615300000</v>
      </c>
      <c r="S201" s="51">
        <v>2956110700000</v>
      </c>
      <c r="T201" s="51">
        <v>3078208400000</v>
      </c>
      <c r="U201" s="51">
        <v>3152246100000</v>
      </c>
      <c r="V201" s="51">
        <v>7248348288826.6729</v>
      </c>
      <c r="W201" s="51">
        <v>2706396081614.063</v>
      </c>
      <c r="X201" s="51">
        <v>5054562147717.1611</v>
      </c>
      <c r="Y201" s="51">
        <v>6745564215842.1738</v>
      </c>
      <c r="Z201" s="51">
        <v>5215442520887.5938</v>
      </c>
      <c r="AA201" s="51">
        <v>4870514322733.2969</v>
      </c>
      <c r="AB201" s="51">
        <v>3160980362410.5981</v>
      </c>
      <c r="AC201" s="51">
        <v>3162410767040.5591</v>
      </c>
      <c r="AD201" s="51">
        <v>2451637188142.4048</v>
      </c>
      <c r="AE201" s="51">
        <v>4639631091936.9043</v>
      </c>
      <c r="AF201" s="51">
        <v>4959066376496.7861</v>
      </c>
      <c r="AG201" s="51">
        <v>4185510434108.3013</v>
      </c>
      <c r="AH201" s="31" t="s">
        <v>328</v>
      </c>
    </row>
    <row r="202" spans="1:34" x14ac:dyDescent="0.25">
      <c r="A202" s="29" t="s">
        <v>34</v>
      </c>
      <c r="B202" s="30" t="s">
        <v>259</v>
      </c>
      <c r="C202" s="30" t="s">
        <v>216</v>
      </c>
      <c r="D202" s="30" t="s">
        <v>46</v>
      </c>
      <c r="E202" s="30" t="s">
        <v>46</v>
      </c>
      <c r="F202" s="30" t="s">
        <v>38</v>
      </c>
      <c r="G202" s="30" t="s">
        <v>39</v>
      </c>
      <c r="H202" s="30" t="s">
        <v>329</v>
      </c>
      <c r="I202" s="31" t="s">
        <v>479</v>
      </c>
      <c r="J202" s="51">
        <v>977000000000</v>
      </c>
      <c r="K202" s="51">
        <v>1717000000000</v>
      </c>
      <c r="L202" s="51">
        <v>1844000000000</v>
      </c>
      <c r="M202" s="51">
        <v>1731000000000</v>
      </c>
      <c r="N202" s="51">
        <v>1559000000000</v>
      </c>
      <c r="O202" s="51">
        <v>1550000000000</v>
      </c>
      <c r="P202" s="51">
        <v>1107000000000</v>
      </c>
      <c r="Q202" s="51">
        <v>1087000000000</v>
      </c>
      <c r="R202" s="51">
        <v>1156000000000</v>
      </c>
      <c r="S202" s="51">
        <v>1236000000000</v>
      </c>
      <c r="T202" s="51">
        <v>1292000000000</v>
      </c>
      <c r="U202" s="51">
        <v>1341000000000</v>
      </c>
      <c r="V202" s="51">
        <v>1315000000000</v>
      </c>
      <c r="W202" s="51">
        <v>2787000000000</v>
      </c>
      <c r="X202" s="51">
        <v>2976000000000</v>
      </c>
      <c r="Y202" s="51">
        <v>3076000000000</v>
      </c>
      <c r="Z202" s="51">
        <v>3116000000000</v>
      </c>
      <c r="AA202" s="51">
        <v>3973000000000</v>
      </c>
      <c r="AB202" s="51">
        <v>3956000000000</v>
      </c>
      <c r="AC202" s="51">
        <v>3600000000000</v>
      </c>
      <c r="AD202" s="51">
        <v>3411000000000</v>
      </c>
      <c r="AE202" s="51">
        <v>3413000000000</v>
      </c>
      <c r="AF202" s="51">
        <v>6427000000000</v>
      </c>
      <c r="AG202" s="51">
        <v>6177000000000</v>
      </c>
      <c r="AH202" s="31" t="s">
        <v>330</v>
      </c>
    </row>
    <row r="203" spans="1:34" x14ac:dyDescent="0.25">
      <c r="A203" s="29" t="s">
        <v>45</v>
      </c>
      <c r="B203" s="30" t="s">
        <v>259</v>
      </c>
      <c r="C203" s="30" t="s">
        <v>216</v>
      </c>
      <c r="D203" s="30" t="s">
        <v>46</v>
      </c>
      <c r="E203" s="30" t="s">
        <v>46</v>
      </c>
      <c r="F203" s="30" t="s">
        <v>38</v>
      </c>
      <c r="G203" s="30" t="s">
        <v>39</v>
      </c>
      <c r="H203" s="30" t="s">
        <v>126</v>
      </c>
      <c r="I203" s="31" t="s">
        <v>479</v>
      </c>
      <c r="J203" s="51">
        <v>39641000000000</v>
      </c>
      <c r="K203" s="51">
        <v>44694000000000</v>
      </c>
      <c r="L203" s="51">
        <v>27437000000000</v>
      </c>
      <c r="M203" s="51">
        <v>26680000000000</v>
      </c>
      <c r="N203" s="51">
        <v>26939000000000</v>
      </c>
      <c r="O203" s="51">
        <v>29671000000000</v>
      </c>
      <c r="P203" s="51">
        <v>27311000000000</v>
      </c>
      <c r="Q203" s="51">
        <v>27817000000000</v>
      </c>
      <c r="R203" s="51">
        <v>24662000000000</v>
      </c>
      <c r="S203" s="51">
        <v>22666000000000</v>
      </c>
      <c r="T203" s="51">
        <v>25807000000000</v>
      </c>
      <c r="U203" s="51">
        <v>28507000000000</v>
      </c>
      <c r="V203" s="51">
        <v>27877000000000</v>
      </c>
      <c r="W203" s="51">
        <v>27486000000000</v>
      </c>
      <c r="X203" s="51">
        <v>24505000000000</v>
      </c>
      <c r="Y203" s="51">
        <v>23107000000000</v>
      </c>
      <c r="Z203" s="51">
        <v>24783000000000</v>
      </c>
      <c r="AA203" s="51">
        <v>23763000000000</v>
      </c>
      <c r="AB203" s="51">
        <v>23844000000000</v>
      </c>
      <c r="AC203" s="51">
        <v>24317000000000</v>
      </c>
      <c r="AD203" s="51">
        <v>45946000000000</v>
      </c>
      <c r="AE203" s="51">
        <v>47710000000000</v>
      </c>
      <c r="AF203" s="51">
        <v>22923000000000</v>
      </c>
      <c r="AG203" s="51">
        <v>22638000000000</v>
      </c>
      <c r="AH203" s="31" t="s">
        <v>331</v>
      </c>
    </row>
    <row r="204" spans="1:34" x14ac:dyDescent="0.25">
      <c r="A204" s="26" t="s">
        <v>34</v>
      </c>
      <c r="B204" s="27" t="s">
        <v>332</v>
      </c>
      <c r="C204" s="27" t="s">
        <v>216</v>
      </c>
      <c r="D204" s="27" t="s">
        <v>46</v>
      </c>
      <c r="E204" s="27" t="s">
        <v>46</v>
      </c>
      <c r="F204" s="27" t="s">
        <v>38</v>
      </c>
      <c r="G204" s="27" t="s">
        <v>333</v>
      </c>
      <c r="H204" s="27" t="s">
        <v>334</v>
      </c>
      <c r="I204" s="34" t="s">
        <v>479</v>
      </c>
      <c r="J204" s="50">
        <v>13310000000000</v>
      </c>
      <c r="K204" s="50">
        <v>12194000000000</v>
      </c>
      <c r="L204" s="50">
        <v>12050000000000</v>
      </c>
      <c r="M204" s="50">
        <v>11140000000000</v>
      </c>
      <c r="N204" s="50">
        <v>11286000000000</v>
      </c>
      <c r="O204" s="50">
        <v>11227000000000</v>
      </c>
      <c r="P204" s="50">
        <v>10939000000000</v>
      </c>
      <c r="Q204" s="50">
        <v>11296000000000</v>
      </c>
      <c r="R204" s="50">
        <v>10487000000000</v>
      </c>
      <c r="S204" s="50">
        <v>9429000000000</v>
      </c>
      <c r="T204" s="50">
        <v>13614000000000</v>
      </c>
      <c r="U204" s="50">
        <v>12013000000000</v>
      </c>
      <c r="V204" s="50">
        <v>11601000000000</v>
      </c>
      <c r="W204" s="50">
        <v>12475000000000</v>
      </c>
      <c r="X204" s="50">
        <v>12821000000000</v>
      </c>
      <c r="Y204" s="50">
        <v>14124000000000</v>
      </c>
      <c r="Z204" s="50">
        <v>14095000000000</v>
      </c>
      <c r="AA204" s="50">
        <v>13942000000000</v>
      </c>
      <c r="AB204" s="50">
        <v>13898000000000</v>
      </c>
      <c r="AC204" s="50">
        <v>13637000000000</v>
      </c>
      <c r="AD204" s="50">
        <v>12216000000000</v>
      </c>
      <c r="AE204" s="50">
        <v>12526000000000</v>
      </c>
      <c r="AF204" s="54">
        <v>12603000000000</v>
      </c>
      <c r="AG204" s="55">
        <v>9171000000000</v>
      </c>
      <c r="AH204" s="28" t="s">
        <v>335</v>
      </c>
    </row>
    <row r="205" spans="1:34" x14ac:dyDescent="0.25">
      <c r="A205" s="29" t="s">
        <v>45</v>
      </c>
      <c r="B205" s="30" t="s">
        <v>336</v>
      </c>
      <c r="C205" s="30" t="s">
        <v>216</v>
      </c>
      <c r="D205" s="30" t="s">
        <v>337</v>
      </c>
      <c r="E205" s="30" t="s">
        <v>338</v>
      </c>
      <c r="F205" s="30" t="s">
        <v>38</v>
      </c>
      <c r="G205" s="30" t="s">
        <v>39</v>
      </c>
      <c r="H205" s="30" t="s">
        <v>47</v>
      </c>
      <c r="I205" s="31" t="s">
        <v>479</v>
      </c>
      <c r="J205" s="51">
        <v>207405295.61859176</v>
      </c>
      <c r="K205" s="51">
        <v>242718867.02248988</v>
      </c>
      <c r="L205" s="51">
        <v>363363532.22511673</v>
      </c>
      <c r="M205" s="51">
        <v>84103005.267353565</v>
      </c>
      <c r="N205" s="51">
        <v>130451398.08371097</v>
      </c>
      <c r="O205" s="51">
        <v>233818199.8891311</v>
      </c>
      <c r="P205" s="51">
        <v>1752883920.0071671</v>
      </c>
      <c r="Q205" s="51">
        <v>1592226374.4372563</v>
      </c>
      <c r="R205" s="51">
        <v>1094923404.9931817</v>
      </c>
      <c r="S205" s="51">
        <v>666235345.98113322</v>
      </c>
      <c r="T205" s="51">
        <v>487379596.12203234</v>
      </c>
      <c r="U205" s="51">
        <v>1162811633.3658726</v>
      </c>
      <c r="V205" s="51">
        <v>1774393721.2774715</v>
      </c>
      <c r="W205" s="51">
        <v>5211575919.8800983</v>
      </c>
      <c r="X205" s="51">
        <v>5370776869.1776495</v>
      </c>
      <c r="Y205" s="51">
        <v>10506707338.979803</v>
      </c>
      <c r="Z205" s="51">
        <v>13202474176.667574</v>
      </c>
      <c r="AA205" s="51">
        <v>12631815292.954077</v>
      </c>
      <c r="AB205" s="51">
        <v>16810480453.536194</v>
      </c>
      <c r="AC205" s="51">
        <v>19844992393.995422</v>
      </c>
      <c r="AD205" s="51">
        <v>23609438790.521976</v>
      </c>
      <c r="AE205" s="51">
        <v>25665920995.996403</v>
      </c>
      <c r="AF205" s="51">
        <v>25911984998.565277</v>
      </c>
      <c r="AG205" s="51">
        <v>24104362546.214958</v>
      </c>
      <c r="AH205" s="31" t="s">
        <v>339</v>
      </c>
    </row>
    <row r="206" spans="1:34" x14ac:dyDescent="0.25">
      <c r="A206" s="29" t="s">
        <v>34</v>
      </c>
      <c r="B206" s="30" t="s">
        <v>336</v>
      </c>
      <c r="C206" s="30" t="s">
        <v>216</v>
      </c>
      <c r="D206" s="30" t="s">
        <v>337</v>
      </c>
      <c r="E206" s="30" t="s">
        <v>338</v>
      </c>
      <c r="F206" s="30" t="s">
        <v>38</v>
      </c>
      <c r="G206" s="30" t="s">
        <v>39</v>
      </c>
      <c r="H206" s="30" t="s">
        <v>50</v>
      </c>
      <c r="I206" s="31" t="s">
        <v>479</v>
      </c>
      <c r="J206" s="51">
        <v>439208244617.77136</v>
      </c>
      <c r="K206" s="51">
        <v>417032518226.21063</v>
      </c>
      <c r="L206" s="51">
        <v>388981519811.56226</v>
      </c>
      <c r="M206" s="51">
        <v>389495082091.25244</v>
      </c>
      <c r="N206" s="51">
        <v>418931959673.00616</v>
      </c>
      <c r="O206" s="51">
        <v>422973204016.63855</v>
      </c>
      <c r="P206" s="51">
        <v>419376908282.71393</v>
      </c>
      <c r="Q206" s="51">
        <v>423871405726.47791</v>
      </c>
      <c r="R206" s="51">
        <v>414048939942.25549</v>
      </c>
      <c r="S206" s="51">
        <v>374224515416.09369</v>
      </c>
      <c r="T206" s="51">
        <v>362977281385.09875</v>
      </c>
      <c r="U206" s="51">
        <v>376427471993.99139</v>
      </c>
      <c r="V206" s="51">
        <v>349076642804.2157</v>
      </c>
      <c r="W206" s="51">
        <v>337084981104.70917</v>
      </c>
      <c r="X206" s="51">
        <v>313957805301.18976</v>
      </c>
      <c r="Y206" s="51">
        <v>320357344389.51532</v>
      </c>
      <c r="Z206" s="51">
        <v>308024122186.87982</v>
      </c>
      <c r="AA206" s="51">
        <v>280077916099.47028</v>
      </c>
      <c r="AB206" s="51">
        <v>349052544721.28931</v>
      </c>
      <c r="AC206" s="51">
        <v>328691293941.67609</v>
      </c>
      <c r="AD206" s="51">
        <v>290110325921.00519</v>
      </c>
      <c r="AE206" s="51">
        <v>277031000065.53888</v>
      </c>
      <c r="AF206" s="51">
        <v>238962213735.45987</v>
      </c>
      <c r="AG206" s="51">
        <v>163642047952.02905</v>
      </c>
      <c r="AH206" s="31" t="s">
        <v>340</v>
      </c>
    </row>
    <row r="207" spans="1:34" x14ac:dyDescent="0.25">
      <c r="A207" s="29" t="s">
        <v>45</v>
      </c>
      <c r="B207" s="30" t="s">
        <v>336</v>
      </c>
      <c r="C207" s="30" t="s">
        <v>216</v>
      </c>
      <c r="D207" s="30" t="s">
        <v>337</v>
      </c>
      <c r="E207" s="30" t="s">
        <v>338</v>
      </c>
      <c r="F207" s="30" t="s">
        <v>38</v>
      </c>
      <c r="G207" s="30" t="s">
        <v>39</v>
      </c>
      <c r="H207" s="30" t="s">
        <v>501</v>
      </c>
      <c r="I207" s="31" t="s">
        <v>479</v>
      </c>
      <c r="J207" s="51"/>
      <c r="K207" s="51"/>
      <c r="L207" s="51"/>
      <c r="M207" s="51"/>
      <c r="N207" s="51"/>
      <c r="O207" s="51"/>
      <c r="P207" s="51"/>
      <c r="Q207" s="51"/>
      <c r="R207" s="51"/>
      <c r="S207" s="51"/>
      <c r="T207" s="51">
        <v>191778874.35695425</v>
      </c>
      <c r="U207" s="51">
        <v>180333997.08236787</v>
      </c>
      <c r="V207" s="51">
        <v>844169214.19166088</v>
      </c>
      <c r="W207" s="51">
        <v>10968888830.677732</v>
      </c>
      <c r="X207" s="51">
        <v>9781916689.0789261</v>
      </c>
      <c r="Y207" s="51">
        <v>14794817398.401424</v>
      </c>
      <c r="Z207" s="51">
        <v>22278727597.169804</v>
      </c>
      <c r="AA207" s="51">
        <v>26910954187.754791</v>
      </c>
      <c r="AB207" s="51">
        <v>37693755510.906342</v>
      </c>
      <c r="AC207" s="51">
        <v>62486242088.754005</v>
      </c>
      <c r="AD207" s="51">
        <v>56267375534.870506</v>
      </c>
      <c r="AE207" s="51">
        <v>89766319657.886139</v>
      </c>
      <c r="AF207" s="51">
        <v>136994555276.45216</v>
      </c>
      <c r="AG207" s="51">
        <v>180750007717.38187</v>
      </c>
      <c r="AH207" s="31" t="s">
        <v>341</v>
      </c>
    </row>
    <row r="208" spans="1:34" x14ac:dyDescent="0.25">
      <c r="A208" s="29" t="s">
        <v>45</v>
      </c>
      <c r="B208" s="30" t="s">
        <v>336</v>
      </c>
      <c r="C208" s="30" t="s">
        <v>216</v>
      </c>
      <c r="D208" s="30" t="s">
        <v>337</v>
      </c>
      <c r="E208" s="30" t="s">
        <v>342</v>
      </c>
      <c r="F208" s="30" t="s">
        <v>38</v>
      </c>
      <c r="G208" s="30" t="s">
        <v>39</v>
      </c>
      <c r="H208" s="30" t="s">
        <v>47</v>
      </c>
      <c r="I208" s="31" t="s">
        <v>479</v>
      </c>
      <c r="J208" s="51">
        <v>14625986238.582785</v>
      </c>
      <c r="K208" s="51">
        <v>19183350011.145832</v>
      </c>
      <c r="L208" s="51">
        <v>30543423104.851204</v>
      </c>
      <c r="M208" s="51">
        <v>7268855895.3526087</v>
      </c>
      <c r="N208" s="51">
        <v>11189772625.447752</v>
      </c>
      <c r="O208" s="51">
        <v>21154761394.319946</v>
      </c>
      <c r="P208" s="51">
        <v>164391730400.19824</v>
      </c>
      <c r="Q208" s="51">
        <v>141324331665.51108</v>
      </c>
      <c r="R208" s="51">
        <v>87918175512.59494</v>
      </c>
      <c r="S208" s="51">
        <v>46645930828.970879</v>
      </c>
      <c r="T208" s="51">
        <v>31657894084.4669</v>
      </c>
      <c r="U208" s="51">
        <v>76493285913.627274</v>
      </c>
      <c r="V208" s="51">
        <v>118114983587.9855</v>
      </c>
      <c r="W208" s="51">
        <v>350695806991.29285</v>
      </c>
      <c r="X208" s="51">
        <v>364802856755.77808</v>
      </c>
      <c r="Y208" s="51">
        <v>720154394305.77319</v>
      </c>
      <c r="Z208" s="51">
        <v>912308567278.29895</v>
      </c>
      <c r="AA208" s="51">
        <v>879749789315.83533</v>
      </c>
      <c r="AB208" s="51">
        <v>1197992980277.52</v>
      </c>
      <c r="AC208" s="51">
        <v>1445838175705.2927</v>
      </c>
      <c r="AD208" s="51">
        <v>1756703207970.3977</v>
      </c>
      <c r="AE208" s="51">
        <v>1948960142397.3474</v>
      </c>
      <c r="AF208" s="51">
        <v>2006656376702.1382</v>
      </c>
      <c r="AG208" s="51">
        <v>1901737362517.3491</v>
      </c>
      <c r="AH208" s="31" t="s">
        <v>343</v>
      </c>
    </row>
    <row r="209" spans="1:34" x14ac:dyDescent="0.25">
      <c r="A209" s="29" t="s">
        <v>34</v>
      </c>
      <c r="B209" s="30" t="s">
        <v>336</v>
      </c>
      <c r="C209" s="30" t="s">
        <v>216</v>
      </c>
      <c r="D209" s="30" t="s">
        <v>337</v>
      </c>
      <c r="E209" s="30" t="s">
        <v>342</v>
      </c>
      <c r="F209" s="30" t="s">
        <v>38</v>
      </c>
      <c r="G209" s="30" t="s">
        <v>39</v>
      </c>
      <c r="H209" s="30" t="s">
        <v>50</v>
      </c>
      <c r="I209" s="31" t="s">
        <v>479</v>
      </c>
      <c r="J209" s="51">
        <v>30972467325351.137</v>
      </c>
      <c r="K209" s="51">
        <v>32960275652661.484</v>
      </c>
      <c r="L209" s="51">
        <v>32696806602518.41</v>
      </c>
      <c r="M209" s="51">
        <v>33663287235335.387</v>
      </c>
      <c r="N209" s="51">
        <v>35934864962244.734</v>
      </c>
      <c r="O209" s="51">
        <v>38268608737069.227</v>
      </c>
      <c r="P209" s="51">
        <v>39330668081089.297</v>
      </c>
      <c r="Q209" s="51">
        <v>37622378380452.922</v>
      </c>
      <c r="R209" s="51">
        <v>33246551499987.145</v>
      </c>
      <c r="S209" s="51">
        <v>26201027858853.023</v>
      </c>
      <c r="T209" s="51">
        <v>23577302826357.969</v>
      </c>
      <c r="U209" s="51">
        <v>24762544005199.477</v>
      </c>
      <c r="V209" s="51">
        <v>23236771772436.559</v>
      </c>
      <c r="W209" s="51">
        <v>22683021659958.938</v>
      </c>
      <c r="X209" s="51">
        <v>21325165253455.25</v>
      </c>
      <c r="Y209" s="51">
        <v>21958044691538.816</v>
      </c>
      <c r="Z209" s="51">
        <v>21284877503952.695</v>
      </c>
      <c r="AA209" s="51">
        <v>19506181967208.332</v>
      </c>
      <c r="AB209" s="51">
        <v>24875106900121.141</v>
      </c>
      <c r="AC209" s="51">
        <v>23947321891977.074</v>
      </c>
      <c r="AD209" s="51">
        <v>21586186132275.277</v>
      </c>
      <c r="AE209" s="51">
        <v>21036547935312.121</v>
      </c>
      <c r="AF209" s="51">
        <v>18505531321111.457</v>
      </c>
      <c r="AG209" s="51">
        <v>12910700130425.018</v>
      </c>
      <c r="AH209" s="31" t="s">
        <v>344</v>
      </c>
    </row>
    <row r="210" spans="1:34" x14ac:dyDescent="0.25">
      <c r="A210" s="29" t="s">
        <v>45</v>
      </c>
      <c r="B210" s="30" t="s">
        <v>336</v>
      </c>
      <c r="C210" s="30" t="s">
        <v>216</v>
      </c>
      <c r="D210" s="30" t="s">
        <v>337</v>
      </c>
      <c r="E210" s="30" t="s">
        <v>342</v>
      </c>
      <c r="F210" s="30" t="s">
        <v>38</v>
      </c>
      <c r="G210" s="30" t="s">
        <v>39</v>
      </c>
      <c r="H210" s="30" t="s">
        <v>501</v>
      </c>
      <c r="I210" s="31" t="s">
        <v>479</v>
      </c>
      <c r="J210" s="51"/>
      <c r="K210" s="51"/>
      <c r="L210" s="51"/>
      <c r="M210" s="51"/>
      <c r="N210" s="51"/>
      <c r="O210" s="51"/>
      <c r="P210" s="51"/>
      <c r="Q210" s="51"/>
      <c r="R210" s="51"/>
      <c r="S210" s="51"/>
      <c r="T210" s="51">
        <v>12457056758.918112</v>
      </c>
      <c r="U210" s="51">
        <v>11862918810.710312</v>
      </c>
      <c r="V210" s="51">
        <v>56193296721.059914</v>
      </c>
      <c r="W210" s="51">
        <v>738115184237.93896</v>
      </c>
      <c r="X210" s="51">
        <v>664423646642.651</v>
      </c>
      <c r="Y210" s="51">
        <v>1014071527707.0663</v>
      </c>
      <c r="Z210" s="51">
        <v>1539489779186.8069</v>
      </c>
      <c r="AA210" s="51">
        <v>1874228345483.4116</v>
      </c>
      <c r="AB210" s="51">
        <v>2686232236322.7783</v>
      </c>
      <c r="AC210" s="51">
        <v>4552533579988.6426</v>
      </c>
      <c r="AD210" s="51">
        <v>4186676353605.8091</v>
      </c>
      <c r="AE210" s="51">
        <v>6816469947453.2783</v>
      </c>
      <c r="AF210" s="51">
        <v>10609028908213.221</v>
      </c>
      <c r="AG210" s="51">
        <v>14260449422481.025</v>
      </c>
      <c r="AH210" s="31" t="s">
        <v>345</v>
      </c>
    </row>
    <row r="211" spans="1:34" x14ac:dyDescent="0.25">
      <c r="A211" s="29" t="s">
        <v>45</v>
      </c>
      <c r="B211" s="30" t="s">
        <v>336</v>
      </c>
      <c r="C211" s="30" t="s">
        <v>216</v>
      </c>
      <c r="D211" s="30" t="s">
        <v>337</v>
      </c>
      <c r="E211" s="30" t="s">
        <v>346</v>
      </c>
      <c r="F211" s="30" t="s">
        <v>38</v>
      </c>
      <c r="G211" s="30" t="s">
        <v>39</v>
      </c>
      <c r="H211" s="30" t="s">
        <v>47</v>
      </c>
      <c r="I211" s="31" t="s">
        <v>479</v>
      </c>
      <c r="J211" s="51">
        <v>1236211842.4188116</v>
      </c>
      <c r="K211" s="51">
        <v>1621221181.514708</v>
      </c>
      <c r="L211" s="51">
        <v>2581012878.8143435</v>
      </c>
      <c r="M211" s="51">
        <v>614369633.04394948</v>
      </c>
      <c r="N211" s="51">
        <v>945570262.55781341</v>
      </c>
      <c r="O211" s="51">
        <v>1786283804.1720197</v>
      </c>
      <c r="P211" s="51">
        <v>13877493713.887661</v>
      </c>
      <c r="Q211" s="51">
        <v>11927928753.792856</v>
      </c>
      <c r="R211" s="51">
        <v>7418625826.7273283</v>
      </c>
      <c r="S211" s="51">
        <v>3934831907.314888</v>
      </c>
      <c r="T211" s="51">
        <v>2670774453.6954808</v>
      </c>
      <c r="U211" s="51">
        <v>6455439243.1072893</v>
      </c>
      <c r="V211" s="51">
        <v>9968734530.8759327</v>
      </c>
      <c r="W211" s="51">
        <v>29601732015.604626</v>
      </c>
      <c r="X211" s="51">
        <v>30815979915.853184</v>
      </c>
      <c r="Y211" s="51">
        <v>60851355750.452385</v>
      </c>
      <c r="Z211" s="51">
        <v>77131684072.799652</v>
      </c>
      <c r="AA211" s="51">
        <v>74397185341.894913</v>
      </c>
      <c r="AB211" s="51">
        <v>101348798353.16873</v>
      </c>
      <c r="AC211" s="51">
        <v>122329236598.5201</v>
      </c>
      <c r="AD211" s="51">
        <v>148640862575.45273</v>
      </c>
      <c r="AE211" s="51">
        <v>164873222932.92227</v>
      </c>
      <c r="AF211" s="51">
        <v>169681194065.78815</v>
      </c>
      <c r="AG211" s="51">
        <v>160766617535.0127</v>
      </c>
      <c r="AH211" s="31" t="s">
        <v>347</v>
      </c>
    </row>
    <row r="212" spans="1:34" x14ac:dyDescent="0.25">
      <c r="A212" s="29" t="s">
        <v>34</v>
      </c>
      <c r="B212" s="30" t="s">
        <v>336</v>
      </c>
      <c r="C212" s="30" t="s">
        <v>216</v>
      </c>
      <c r="D212" s="30" t="s">
        <v>337</v>
      </c>
      <c r="E212" s="30" t="s">
        <v>346</v>
      </c>
      <c r="F212" s="30" t="s">
        <v>38</v>
      </c>
      <c r="G212" s="30" t="s">
        <v>39</v>
      </c>
      <c r="H212" s="30" t="s">
        <v>50</v>
      </c>
      <c r="I212" s="31" t="s">
        <v>479</v>
      </c>
      <c r="J212" s="51">
        <v>2617842672073.9766</v>
      </c>
      <c r="K212" s="51">
        <v>2785535217029.9351</v>
      </c>
      <c r="L212" s="51">
        <v>2762980385253.4814</v>
      </c>
      <c r="M212" s="51">
        <v>2845248512774.7622</v>
      </c>
      <c r="N212" s="51">
        <v>3036606804686.4966</v>
      </c>
      <c r="O212" s="51">
        <v>3231357457597.082</v>
      </c>
      <c r="P212" s="51">
        <v>3320185861719.3594</v>
      </c>
      <c r="Q212" s="51">
        <v>3175370041249.5503</v>
      </c>
      <c r="R212" s="51">
        <v>2805378116292.8164</v>
      </c>
      <c r="S212" s="51">
        <v>2210195800389.728</v>
      </c>
      <c r="T212" s="51">
        <v>1989066547119.9326</v>
      </c>
      <c r="U212" s="51">
        <v>2089766394802.7371</v>
      </c>
      <c r="V212" s="51">
        <v>1961150076962.24</v>
      </c>
      <c r="W212" s="51">
        <v>1914641450215.3738</v>
      </c>
      <c r="X212" s="51">
        <v>1801399994498.0376</v>
      </c>
      <c r="Y212" s="51">
        <v>1855403229743.8547</v>
      </c>
      <c r="Z212" s="51">
        <v>1799542946374.9724</v>
      </c>
      <c r="AA212" s="51">
        <v>1649565652360.8843</v>
      </c>
      <c r="AB212" s="51">
        <v>2104404812664.1604</v>
      </c>
      <c r="AC212" s="51">
        <v>2026131039316.0479</v>
      </c>
      <c r="AD212" s="51">
        <v>1826483444589.771</v>
      </c>
      <c r="AE212" s="51">
        <v>1779596915312.752</v>
      </c>
      <c r="AF212" s="51">
        <v>1564812335507.3721</v>
      </c>
      <c r="AG212" s="51">
        <v>1091428096690.3715</v>
      </c>
      <c r="AH212" s="31" t="s">
        <v>348</v>
      </c>
    </row>
    <row r="213" spans="1:34" x14ac:dyDescent="0.25">
      <c r="A213" s="29" t="s">
        <v>45</v>
      </c>
      <c r="B213" s="30" t="s">
        <v>336</v>
      </c>
      <c r="C213" s="30" t="s">
        <v>216</v>
      </c>
      <c r="D213" s="30" t="s">
        <v>337</v>
      </c>
      <c r="E213" s="30" t="s">
        <v>346</v>
      </c>
      <c r="F213" s="30" t="s">
        <v>38</v>
      </c>
      <c r="G213" s="30" t="s">
        <v>39</v>
      </c>
      <c r="H213" s="30" t="s">
        <v>501</v>
      </c>
      <c r="I213" s="31" t="s">
        <v>479</v>
      </c>
      <c r="J213" s="51"/>
      <c r="K213" s="51"/>
      <c r="L213" s="51"/>
      <c r="M213" s="51"/>
      <c r="N213" s="51"/>
      <c r="O213" s="51"/>
      <c r="P213" s="51"/>
      <c r="Q213" s="51"/>
      <c r="R213" s="51"/>
      <c r="S213" s="51"/>
      <c r="T213" s="51">
        <v>1050922366.1935619</v>
      </c>
      <c r="U213" s="51">
        <v>1001138213.8156025</v>
      </c>
      <c r="V213" s="51">
        <v>4742633325.6839027</v>
      </c>
      <c r="W213" s="51">
        <v>62303248128.092369</v>
      </c>
      <c r="X213" s="51">
        <v>56125837205.998154</v>
      </c>
      <c r="Y213" s="51">
        <v>85686663549.964722</v>
      </c>
      <c r="Z213" s="51">
        <v>130157102038.17293</v>
      </c>
      <c r="AA213" s="51">
        <v>158496558095.68326</v>
      </c>
      <c r="AB213" s="51">
        <v>227252090563.82928</v>
      </c>
      <c r="AC213" s="51">
        <v>385180006163.18884</v>
      </c>
      <c r="AD213" s="51">
        <v>354249472364.31824</v>
      </c>
      <c r="AE213" s="51">
        <v>576642561750.70703</v>
      </c>
      <c r="AF213" s="51">
        <v>897090659828.14905</v>
      </c>
      <c r="AG213" s="51">
        <v>1205531459479.0608</v>
      </c>
      <c r="AH213" s="31" t="s">
        <v>349</v>
      </c>
    </row>
    <row r="214" spans="1:34" x14ac:dyDescent="0.25">
      <c r="A214" s="29" t="s">
        <v>45</v>
      </c>
      <c r="B214" s="30" t="s">
        <v>336</v>
      </c>
      <c r="C214" s="30" t="s">
        <v>216</v>
      </c>
      <c r="D214" s="30" t="s">
        <v>337</v>
      </c>
      <c r="E214" s="30" t="s">
        <v>350</v>
      </c>
      <c r="F214" s="30" t="s">
        <v>38</v>
      </c>
      <c r="G214" s="30" t="s">
        <v>39</v>
      </c>
      <c r="H214" s="30" t="s">
        <v>47</v>
      </c>
      <c r="I214" s="31" t="s">
        <v>479</v>
      </c>
      <c r="J214" s="51">
        <v>664763150.92737424</v>
      </c>
      <c r="K214" s="51">
        <v>821697447.51689065</v>
      </c>
      <c r="L214" s="51">
        <v>1316234196.2557743</v>
      </c>
      <c r="M214" s="51">
        <v>304051007.1466313</v>
      </c>
      <c r="N214" s="51">
        <v>438704118.60487092</v>
      </c>
      <c r="O214" s="51">
        <v>777562169.82035828</v>
      </c>
      <c r="P214" s="51">
        <v>5868277187.2023306</v>
      </c>
      <c r="Q214" s="51">
        <v>5279783133.5437298</v>
      </c>
      <c r="R214" s="51">
        <v>3728695340.115665</v>
      </c>
      <c r="S214" s="51">
        <v>2519137365.0765409</v>
      </c>
      <c r="T214" s="51">
        <v>1894451366.585016</v>
      </c>
      <c r="U214" s="51">
        <v>4345600522.7032442</v>
      </c>
      <c r="V214" s="51">
        <v>6384357185.8148117</v>
      </c>
      <c r="W214" s="51">
        <v>18078690214.508018</v>
      </c>
      <c r="X214" s="51">
        <v>17964185654.186684</v>
      </c>
      <c r="Y214" s="51">
        <v>33919725049.185314</v>
      </c>
      <c r="Z214" s="51">
        <v>41196310026.590874</v>
      </c>
      <c r="AA214" s="51">
        <v>38169257126.057358</v>
      </c>
      <c r="AB214" s="51">
        <v>50007010353.32534</v>
      </c>
      <c r="AC214" s="51">
        <v>58195043895.09977</v>
      </c>
      <c r="AD214" s="51">
        <v>68311879671.260056</v>
      </c>
      <c r="AE214" s="51">
        <v>73359295428.41423</v>
      </c>
      <c r="AF214" s="51">
        <v>73138509066.653381</v>
      </c>
      <c r="AG214" s="51">
        <v>67224747284.200874</v>
      </c>
      <c r="AH214" s="31" t="s">
        <v>351</v>
      </c>
    </row>
    <row r="215" spans="1:34" x14ac:dyDescent="0.25">
      <c r="A215" s="29" t="s">
        <v>34</v>
      </c>
      <c r="B215" s="30" t="s">
        <v>336</v>
      </c>
      <c r="C215" s="30" t="s">
        <v>216</v>
      </c>
      <c r="D215" s="30" t="s">
        <v>337</v>
      </c>
      <c r="E215" s="30" t="s">
        <v>350</v>
      </c>
      <c r="F215" s="30" t="s">
        <v>38</v>
      </c>
      <c r="G215" s="30" t="s">
        <v>39</v>
      </c>
      <c r="H215" s="30" t="s">
        <v>50</v>
      </c>
      <c r="I215" s="31" t="s">
        <v>479</v>
      </c>
      <c r="J215" s="51">
        <v>1407724213282.9063</v>
      </c>
      <c r="K215" s="51">
        <v>1411816724269.1807</v>
      </c>
      <c r="L215" s="51">
        <v>1409031817123.3665</v>
      </c>
      <c r="M215" s="51">
        <v>1408111061097.5386</v>
      </c>
      <c r="N215" s="51">
        <v>1408855549450.0784</v>
      </c>
      <c r="O215" s="51">
        <v>1406596930636.6846</v>
      </c>
      <c r="P215" s="51">
        <v>1403983410210.5471</v>
      </c>
      <c r="Q215" s="51">
        <v>1405547059561.2334</v>
      </c>
      <c r="R215" s="51">
        <v>1410018587512.1855</v>
      </c>
      <c r="S215" s="51">
        <v>1414999917670.2944</v>
      </c>
      <c r="T215" s="51">
        <v>1410897814005.2034</v>
      </c>
      <c r="U215" s="51">
        <v>1406765612003.688</v>
      </c>
      <c r="V215" s="51">
        <v>1255995186503.8765</v>
      </c>
      <c r="W215" s="51">
        <v>1169330552416.7693</v>
      </c>
      <c r="X215" s="51">
        <v>1050126720843.4858</v>
      </c>
      <c r="Y215" s="51">
        <v>1034237719638.8774</v>
      </c>
      <c r="Z215" s="51">
        <v>961142363429.49963</v>
      </c>
      <c r="AA215" s="51">
        <v>846304806316.63452</v>
      </c>
      <c r="AB215" s="51">
        <v>1038344755581.3484</v>
      </c>
      <c r="AC215" s="51">
        <v>963880655588.49377</v>
      </c>
      <c r="AD215" s="51">
        <v>839409265571.43274</v>
      </c>
      <c r="AE215" s="51">
        <v>791820366773.78674</v>
      </c>
      <c r="AF215" s="51">
        <v>674488659855.51477</v>
      </c>
      <c r="AG215" s="51">
        <v>456381922465.38635</v>
      </c>
      <c r="AH215" s="31" t="s">
        <v>352</v>
      </c>
    </row>
    <row r="216" spans="1:34" x14ac:dyDescent="0.25">
      <c r="A216" s="29" t="s">
        <v>45</v>
      </c>
      <c r="B216" s="30" t="s">
        <v>336</v>
      </c>
      <c r="C216" s="30" t="s">
        <v>216</v>
      </c>
      <c r="D216" s="30" t="s">
        <v>337</v>
      </c>
      <c r="E216" s="30" t="s">
        <v>350</v>
      </c>
      <c r="F216" s="30" t="s">
        <v>38</v>
      </c>
      <c r="G216" s="30" t="s">
        <v>39</v>
      </c>
      <c r="H216" s="30" t="s">
        <v>501</v>
      </c>
      <c r="I216" s="31" t="s">
        <v>479</v>
      </c>
      <c r="J216" s="51"/>
      <c r="K216" s="51"/>
      <c r="L216" s="51"/>
      <c r="M216" s="51"/>
      <c r="N216" s="51"/>
      <c r="O216" s="51"/>
      <c r="P216" s="51"/>
      <c r="Q216" s="51"/>
      <c r="R216" s="51"/>
      <c r="S216" s="51"/>
      <c r="T216" s="51">
        <v>745447190.44147146</v>
      </c>
      <c r="U216" s="51">
        <v>673935046.31005776</v>
      </c>
      <c r="V216" s="51">
        <v>3037362973.0768147</v>
      </c>
      <c r="W216" s="51">
        <v>38050514127.742409</v>
      </c>
      <c r="X216" s="51">
        <v>32718575307.952995</v>
      </c>
      <c r="Y216" s="51">
        <v>47763406947.186142</v>
      </c>
      <c r="Z216" s="51">
        <v>69517376577.261719</v>
      </c>
      <c r="AA216" s="51">
        <v>81316192968.156403</v>
      </c>
      <c r="AB216" s="51">
        <v>112129574600.77208</v>
      </c>
      <c r="AC216" s="51">
        <v>183239657088.26105</v>
      </c>
      <c r="AD216" s="51">
        <v>162804809595.84454</v>
      </c>
      <c r="AE216" s="51">
        <v>256573452568.93579</v>
      </c>
      <c r="AF216" s="51">
        <v>386677343465.72528</v>
      </c>
      <c r="AG216" s="51">
        <v>504094375743.04877</v>
      </c>
      <c r="AH216" s="31" t="s">
        <v>353</v>
      </c>
    </row>
    <row r="217" spans="1:34" x14ac:dyDescent="0.25">
      <c r="A217" s="29" t="s">
        <v>34</v>
      </c>
      <c r="B217" s="30" t="s">
        <v>354</v>
      </c>
      <c r="C217" s="30" t="s">
        <v>216</v>
      </c>
      <c r="D217" s="30" t="s">
        <v>355</v>
      </c>
      <c r="E217" s="30" t="s">
        <v>46</v>
      </c>
      <c r="F217" s="30" t="s">
        <v>38</v>
      </c>
      <c r="G217" s="30" t="s">
        <v>39</v>
      </c>
      <c r="H217" s="30" t="s">
        <v>157</v>
      </c>
      <c r="I217" s="31" t="s">
        <v>479</v>
      </c>
      <c r="J217" s="51">
        <v>49786624124873.039</v>
      </c>
      <c r="K217" s="51">
        <v>42230809970315.719</v>
      </c>
      <c r="L217" s="51">
        <v>55539852081933.18</v>
      </c>
      <c r="M217" s="51">
        <v>60419497953985.617</v>
      </c>
      <c r="N217" s="51">
        <v>59202300128324.148</v>
      </c>
      <c r="O217" s="51">
        <v>55005697244507.461</v>
      </c>
      <c r="P217" s="51">
        <v>48785102162546.328</v>
      </c>
      <c r="Q217" s="51">
        <v>48801228856552.398</v>
      </c>
      <c r="R217" s="51">
        <v>55439435283790.719</v>
      </c>
      <c r="S217" s="51">
        <v>54578112506456.398</v>
      </c>
      <c r="T217" s="51">
        <v>56177265553628.672</v>
      </c>
      <c r="U217" s="51">
        <v>55219245671979.305</v>
      </c>
      <c r="V217" s="51">
        <v>50315793585899.773</v>
      </c>
      <c r="W217" s="51">
        <v>63461353609140.617</v>
      </c>
      <c r="X217" s="51">
        <v>57068703815469.18</v>
      </c>
      <c r="Y217" s="51">
        <v>59032239798811.023</v>
      </c>
      <c r="Z217" s="51">
        <v>59067950543403.227</v>
      </c>
      <c r="AA217" s="51">
        <v>48641228614593.305</v>
      </c>
      <c r="AB217" s="51">
        <v>43734119740073.406</v>
      </c>
      <c r="AC217" s="51">
        <v>38636817429873.461</v>
      </c>
      <c r="AD217" s="51">
        <v>33960351962964.496</v>
      </c>
      <c r="AE217" s="51">
        <v>30403431320980.738</v>
      </c>
      <c r="AF217" s="51">
        <v>28988081113141.484</v>
      </c>
      <c r="AG217" s="51">
        <v>29242420862070.965</v>
      </c>
      <c r="AH217" s="31" t="s">
        <v>356</v>
      </c>
    </row>
    <row r="218" spans="1:34" x14ac:dyDescent="0.25">
      <c r="A218" s="29" t="s">
        <v>45</v>
      </c>
      <c r="B218" s="30" t="s">
        <v>354</v>
      </c>
      <c r="C218" s="30" t="s">
        <v>216</v>
      </c>
      <c r="D218" s="30" t="s">
        <v>355</v>
      </c>
      <c r="E218" s="30" t="s">
        <v>46</v>
      </c>
      <c r="F218" s="30" t="s">
        <v>38</v>
      </c>
      <c r="G218" s="30" t="s">
        <v>39</v>
      </c>
      <c r="H218" s="30" t="s">
        <v>47</v>
      </c>
      <c r="I218" s="31" t="s">
        <v>479</v>
      </c>
      <c r="J218" s="51">
        <v>614550461.95417225</v>
      </c>
      <c r="K218" s="51">
        <v>968278674.87871087</v>
      </c>
      <c r="L218" s="51">
        <v>1586059354.2921646</v>
      </c>
      <c r="M218" s="51">
        <v>306160499.53391904</v>
      </c>
      <c r="N218" s="51">
        <v>546707024.64947367</v>
      </c>
      <c r="O218" s="51">
        <v>762789812.70222497</v>
      </c>
      <c r="P218" s="51">
        <v>4804263534.3378887</v>
      </c>
      <c r="Q218" s="51">
        <v>6550983956.7972879</v>
      </c>
      <c r="R218" s="51">
        <v>5851935857.2092104</v>
      </c>
      <c r="S218" s="51">
        <v>782866977.29165518</v>
      </c>
      <c r="T218" s="51">
        <v>549720643.92684758</v>
      </c>
      <c r="U218" s="51">
        <v>3040932487.9324203</v>
      </c>
      <c r="V218" s="51">
        <v>9949480308.1812515</v>
      </c>
      <c r="W218" s="51">
        <v>31722802419.265194</v>
      </c>
      <c r="X218" s="51">
        <v>38216943408.762505</v>
      </c>
      <c r="Y218" s="51">
        <v>19050817970.792068</v>
      </c>
      <c r="Z218" s="51">
        <v>12695362225.845341</v>
      </c>
      <c r="AA218" s="51">
        <v>29687033118.448776</v>
      </c>
      <c r="AB218" s="51">
        <v>44135719131.222069</v>
      </c>
      <c r="AC218" s="51">
        <v>51211575814.37574</v>
      </c>
      <c r="AD218" s="51">
        <v>27859166943.373161</v>
      </c>
      <c r="AE218" s="51">
        <v>32316367073.442665</v>
      </c>
      <c r="AF218" s="51">
        <v>28907474405.552269</v>
      </c>
      <c r="AG218" s="51">
        <v>16900811326.127583</v>
      </c>
      <c r="AH218" s="31" t="s">
        <v>357</v>
      </c>
    </row>
    <row r="219" spans="1:34" x14ac:dyDescent="0.25">
      <c r="A219" s="29" t="s">
        <v>45</v>
      </c>
      <c r="B219" s="30" t="s">
        <v>354</v>
      </c>
      <c r="C219" s="30" t="s">
        <v>216</v>
      </c>
      <c r="D219" s="30" t="s">
        <v>355</v>
      </c>
      <c r="E219" s="30" t="s">
        <v>46</v>
      </c>
      <c r="F219" s="30" t="s">
        <v>38</v>
      </c>
      <c r="G219" s="30" t="s">
        <v>39</v>
      </c>
      <c r="H219" s="30" t="s">
        <v>65</v>
      </c>
      <c r="I219" s="31" t="s">
        <v>479</v>
      </c>
      <c r="J219" s="51"/>
      <c r="K219" s="51"/>
      <c r="L219" s="51"/>
      <c r="M219" s="51"/>
      <c r="N219" s="51"/>
      <c r="O219" s="51"/>
      <c r="P219" s="51"/>
      <c r="Q219" s="51"/>
      <c r="R219" s="51"/>
      <c r="S219" s="51"/>
      <c r="T219" s="51"/>
      <c r="U219" s="51"/>
      <c r="V219" s="51">
        <v>204594990000.00003</v>
      </c>
      <c r="W219" s="51">
        <v>69766829500</v>
      </c>
      <c r="X219" s="51">
        <v>13879730000.000002</v>
      </c>
      <c r="Y219" s="51">
        <v>28537050000.000004</v>
      </c>
      <c r="Z219" s="51">
        <v>40333671000</v>
      </c>
      <c r="AA219" s="51">
        <v>31244202599.999996</v>
      </c>
      <c r="AB219" s="51">
        <v>87749584000</v>
      </c>
      <c r="AC219" s="51">
        <v>106410150750</v>
      </c>
      <c r="AD219" s="51">
        <v>118042079999.99997</v>
      </c>
      <c r="AE219" s="51">
        <v>175773205000</v>
      </c>
      <c r="AF219" s="51">
        <v>151251327000</v>
      </c>
      <c r="AG219" s="51">
        <v>213515602999.99997</v>
      </c>
      <c r="AH219" s="31" t="s">
        <v>511</v>
      </c>
    </row>
    <row r="220" spans="1:34" x14ac:dyDescent="0.25">
      <c r="A220" s="29" t="s">
        <v>34</v>
      </c>
      <c r="B220" s="30" t="s">
        <v>354</v>
      </c>
      <c r="C220" s="30" t="s">
        <v>216</v>
      </c>
      <c r="D220" s="30" t="s">
        <v>355</v>
      </c>
      <c r="E220" s="30" t="s">
        <v>46</v>
      </c>
      <c r="F220" s="30" t="s">
        <v>38</v>
      </c>
      <c r="G220" s="30" t="s">
        <v>39</v>
      </c>
      <c r="H220" s="30" t="s">
        <v>50</v>
      </c>
      <c r="I220" s="31" t="s">
        <v>479</v>
      </c>
      <c r="J220" s="51">
        <v>1301392179109.5161</v>
      </c>
      <c r="K220" s="51">
        <v>1663668338118.8962</v>
      </c>
      <c r="L220" s="51">
        <v>1697880286351.053</v>
      </c>
      <c r="M220" s="51">
        <v>1417880473117.3069</v>
      </c>
      <c r="N220" s="51">
        <v>1755696363303.3005</v>
      </c>
      <c r="O220" s="51">
        <v>1379873984244.5833</v>
      </c>
      <c r="P220" s="51">
        <v>1149418489501.4438</v>
      </c>
      <c r="Q220" s="51">
        <v>1743957280974.3662</v>
      </c>
      <c r="R220" s="51">
        <v>2212929075438.5107</v>
      </c>
      <c r="S220" s="51">
        <v>439736524006.83063</v>
      </c>
      <c r="T220" s="51">
        <v>409405946497.34229</v>
      </c>
      <c r="U220" s="51">
        <v>984416130773.8042</v>
      </c>
      <c r="V220" s="51">
        <v>1815524351935.1057</v>
      </c>
      <c r="W220" s="51">
        <v>1903148879693.1355</v>
      </c>
      <c r="X220" s="51">
        <v>2072149126822.2539</v>
      </c>
      <c r="Y220" s="51">
        <v>538781357589.58032</v>
      </c>
      <c r="Z220" s="51">
        <v>274729554476.47565</v>
      </c>
      <c r="AA220" s="51">
        <v>610535301288.30078</v>
      </c>
      <c r="AB220" s="51">
        <v>850025144989.06909</v>
      </c>
      <c r="AC220" s="51">
        <v>786749158534.63123</v>
      </c>
      <c r="AD220" s="51">
        <v>317523981942.31323</v>
      </c>
      <c r="AE220" s="51">
        <v>323537728805.69025</v>
      </c>
      <c r="AF220" s="51">
        <v>247268948696.34753</v>
      </c>
      <c r="AG220" s="51">
        <v>106423537797.09995</v>
      </c>
      <c r="AH220" s="31" t="s">
        <v>358</v>
      </c>
    </row>
    <row r="221" spans="1:34" x14ac:dyDescent="0.25">
      <c r="A221" s="29" t="s">
        <v>34</v>
      </c>
      <c r="B221" s="30" t="s">
        <v>354</v>
      </c>
      <c r="C221" s="30" t="s">
        <v>216</v>
      </c>
      <c r="D221" s="30" t="s">
        <v>355</v>
      </c>
      <c r="E221" s="30" t="s">
        <v>46</v>
      </c>
      <c r="F221" s="30" t="s">
        <v>38</v>
      </c>
      <c r="G221" s="30" t="s">
        <v>39</v>
      </c>
      <c r="H221" s="30" t="s">
        <v>54</v>
      </c>
      <c r="I221" s="31" t="s">
        <v>479</v>
      </c>
      <c r="J221" s="51"/>
      <c r="K221" s="51"/>
      <c r="L221" s="51"/>
      <c r="M221" s="51"/>
      <c r="N221" s="51"/>
      <c r="O221" s="51"/>
      <c r="P221" s="51"/>
      <c r="Q221" s="51"/>
      <c r="R221" s="51"/>
      <c r="S221" s="51"/>
      <c r="T221" s="51"/>
      <c r="U221" s="51"/>
      <c r="V221" s="51">
        <v>124331250</v>
      </c>
      <c r="W221" s="51">
        <v>1359968200</v>
      </c>
      <c r="X221" s="51">
        <v>152450000</v>
      </c>
      <c r="Y221" s="51">
        <v>107587499.99999999</v>
      </c>
      <c r="Z221" s="51">
        <v>32625000</v>
      </c>
      <c r="AA221" s="51">
        <v>329125000</v>
      </c>
      <c r="AB221" s="51">
        <v>231037500</v>
      </c>
      <c r="AC221" s="51">
        <v>13625000</v>
      </c>
      <c r="AD221" s="51">
        <v>286893749.99999994</v>
      </c>
      <c r="AE221" s="51">
        <v>272830000</v>
      </c>
      <c r="AF221" s="51">
        <v>912102500</v>
      </c>
      <c r="AG221" s="51">
        <v>703100000</v>
      </c>
      <c r="AH221" s="31" t="s">
        <v>509</v>
      </c>
    </row>
    <row r="222" spans="1:34" x14ac:dyDescent="0.25">
      <c r="A222" s="29" t="s">
        <v>34</v>
      </c>
      <c r="B222" s="30" t="s">
        <v>354</v>
      </c>
      <c r="C222" s="30" t="s">
        <v>216</v>
      </c>
      <c r="D222" s="30" t="s">
        <v>355</v>
      </c>
      <c r="E222" s="30" t="s">
        <v>46</v>
      </c>
      <c r="F222" s="30" t="s">
        <v>38</v>
      </c>
      <c r="G222" s="30" t="s">
        <v>39</v>
      </c>
      <c r="H222" s="30" t="s">
        <v>40</v>
      </c>
      <c r="I222" s="31" t="s">
        <v>479</v>
      </c>
      <c r="J222" s="51">
        <v>154347383011462.25</v>
      </c>
      <c r="K222" s="51">
        <v>154559836392795.91</v>
      </c>
      <c r="L222" s="51">
        <v>150599528603720.75</v>
      </c>
      <c r="M222" s="51">
        <v>140537759201243.42</v>
      </c>
      <c r="N222" s="51">
        <v>143606985236305.06</v>
      </c>
      <c r="O222" s="51">
        <v>136628751719295.3</v>
      </c>
      <c r="P222" s="51">
        <v>138609166076517.34</v>
      </c>
      <c r="Q222" s="51">
        <v>144898559495843.88</v>
      </c>
      <c r="R222" s="51">
        <v>132610719967056.05</v>
      </c>
      <c r="S222" s="51">
        <v>125660725463230.45</v>
      </c>
      <c r="T222" s="51">
        <v>111286335509438.11</v>
      </c>
      <c r="U222" s="51">
        <v>113831605027330.72</v>
      </c>
      <c r="V222" s="51">
        <v>102382661315025.69</v>
      </c>
      <c r="W222" s="51">
        <v>110726203347211.98</v>
      </c>
      <c r="X222" s="51">
        <v>146066639029494.91</v>
      </c>
      <c r="Y222" s="51">
        <v>157860062173631.66</v>
      </c>
      <c r="Z222" s="51">
        <v>132271855811830.77</v>
      </c>
      <c r="AA222" s="51">
        <v>141225875850592</v>
      </c>
      <c r="AB222" s="51">
        <v>142001473080596.47</v>
      </c>
      <c r="AC222" s="51">
        <v>147533323964971.38</v>
      </c>
      <c r="AD222" s="51">
        <v>125600907414011.84</v>
      </c>
      <c r="AE222" s="51">
        <v>119983659357903.3</v>
      </c>
      <c r="AF222" s="51">
        <v>110129269337492.41</v>
      </c>
      <c r="AG222" s="51">
        <v>95759215499691.672</v>
      </c>
      <c r="AH222" s="31" t="s">
        <v>359</v>
      </c>
    </row>
    <row r="223" spans="1:34" x14ac:dyDescent="0.25">
      <c r="A223" s="29" t="s">
        <v>34</v>
      </c>
      <c r="B223" s="30" t="s">
        <v>354</v>
      </c>
      <c r="C223" s="30" t="s">
        <v>216</v>
      </c>
      <c r="D223" s="30" t="s">
        <v>355</v>
      </c>
      <c r="E223" s="30" t="s">
        <v>46</v>
      </c>
      <c r="F223" s="30" t="s">
        <v>38</v>
      </c>
      <c r="G223" s="30" t="s">
        <v>39</v>
      </c>
      <c r="H223" s="30" t="s">
        <v>78</v>
      </c>
      <c r="I223" s="31" t="s">
        <v>479</v>
      </c>
      <c r="J223" s="51"/>
      <c r="K223" s="51"/>
      <c r="L223" s="51"/>
      <c r="M223" s="51"/>
      <c r="N223" s="51"/>
      <c r="O223" s="51"/>
      <c r="P223" s="51"/>
      <c r="Q223" s="51"/>
      <c r="R223" s="51"/>
      <c r="S223" s="51"/>
      <c r="T223" s="51"/>
      <c r="U223" s="51"/>
      <c r="V223" s="51">
        <v>413588503118.84149</v>
      </c>
      <c r="W223" s="51">
        <v>2481090416699.9995</v>
      </c>
      <c r="X223" s="51">
        <v>16355756629.999996</v>
      </c>
      <c r="Y223" s="51">
        <v>31594313400.000004</v>
      </c>
      <c r="Z223" s="51">
        <v>14855261040</v>
      </c>
      <c r="AA223" s="51">
        <v>7067180800</v>
      </c>
      <c r="AB223" s="51">
        <v>6194936619.999999</v>
      </c>
      <c r="AC223" s="51">
        <v>18130953940.000004</v>
      </c>
      <c r="AD223" s="51">
        <v>11485526960</v>
      </c>
      <c r="AE223" s="51">
        <v>15038472560</v>
      </c>
      <c r="AF223" s="51">
        <v>19705584880</v>
      </c>
      <c r="AG223" s="51">
        <v>13363437524.1</v>
      </c>
      <c r="AH223" s="31" t="s">
        <v>510</v>
      </c>
    </row>
    <row r="224" spans="1:34" x14ac:dyDescent="0.25">
      <c r="A224" s="29" t="s">
        <v>45</v>
      </c>
      <c r="B224" s="30" t="s">
        <v>354</v>
      </c>
      <c r="C224" s="30" t="s">
        <v>216</v>
      </c>
      <c r="D224" s="30" t="s">
        <v>355</v>
      </c>
      <c r="E224" s="30" t="s">
        <v>46</v>
      </c>
      <c r="F224" s="30" t="s">
        <v>38</v>
      </c>
      <c r="G224" s="30" t="s">
        <v>39</v>
      </c>
      <c r="H224" s="30" t="s">
        <v>501</v>
      </c>
      <c r="I224" s="31" t="s">
        <v>479</v>
      </c>
      <c r="J224" s="51"/>
      <c r="K224" s="51"/>
      <c r="L224" s="51"/>
      <c r="M224" s="51"/>
      <c r="N224" s="51"/>
      <c r="O224" s="51"/>
      <c r="P224" s="51"/>
      <c r="Q224" s="51"/>
      <c r="R224" s="51"/>
      <c r="S224" s="51"/>
      <c r="T224" s="51">
        <v>216309437.53475094</v>
      </c>
      <c r="U224" s="51">
        <v>471601327.91166937</v>
      </c>
      <c r="V224" s="51">
        <v>4390467815.913044</v>
      </c>
      <c r="W224" s="51">
        <v>61929274989.259476</v>
      </c>
      <c r="X224" s="51">
        <v>64561510443.983597</v>
      </c>
      <c r="Y224" s="51">
        <v>24882125984.627628</v>
      </c>
      <c r="Z224" s="51">
        <v>19870602547.679073</v>
      </c>
      <c r="AA224" s="51">
        <v>58662559875.45034</v>
      </c>
      <c r="AB224" s="51">
        <v>91793171194.108963</v>
      </c>
      <c r="AC224" s="51">
        <v>149565867089.99277</v>
      </c>
      <c r="AD224" s="51">
        <v>61584299271.513771</v>
      </c>
      <c r="AE224" s="51">
        <v>104835889046.66713</v>
      </c>
      <c r="AF224" s="51">
        <v>141756720155.90021</v>
      </c>
      <c r="AG224" s="51">
        <v>117549587767.17252</v>
      </c>
      <c r="AH224" s="31" t="s">
        <v>360</v>
      </c>
    </row>
    <row r="225" spans="1:34" x14ac:dyDescent="0.25">
      <c r="A225" s="29" t="s">
        <v>34</v>
      </c>
      <c r="B225" s="30" t="s">
        <v>354</v>
      </c>
      <c r="C225" s="30" t="s">
        <v>216</v>
      </c>
      <c r="D225" s="30" t="s">
        <v>355</v>
      </c>
      <c r="E225" s="30" t="s">
        <v>46</v>
      </c>
      <c r="F225" s="30" t="s">
        <v>38</v>
      </c>
      <c r="G225" s="30" t="s">
        <v>39</v>
      </c>
      <c r="H225" s="30" t="s">
        <v>124</v>
      </c>
      <c r="I225" s="31" t="s">
        <v>479</v>
      </c>
      <c r="J225" s="51"/>
      <c r="K225" s="51">
        <v>1991300430010.9109</v>
      </c>
      <c r="L225" s="51">
        <v>813757533611.49744</v>
      </c>
      <c r="M225" s="51">
        <v>105038931643.27751</v>
      </c>
      <c r="N225" s="51"/>
      <c r="O225" s="51"/>
      <c r="P225" s="51"/>
      <c r="Q225" s="51"/>
      <c r="R225" s="51">
        <v>2209355697550.5854</v>
      </c>
      <c r="S225" s="51"/>
      <c r="T225" s="51"/>
      <c r="U225" s="51"/>
      <c r="V225" s="51"/>
      <c r="W225" s="51"/>
      <c r="X225" s="51"/>
      <c r="Y225" s="51"/>
      <c r="Z225" s="51"/>
      <c r="AA225" s="51"/>
      <c r="AB225" s="51"/>
      <c r="AC225" s="51"/>
      <c r="AD225" s="51"/>
      <c r="AE225" s="51"/>
      <c r="AF225" s="51"/>
      <c r="AG225" s="51"/>
      <c r="AH225" s="31" t="s">
        <v>361</v>
      </c>
    </row>
    <row r="226" spans="1:34" x14ac:dyDescent="0.25">
      <c r="A226" s="29" t="s">
        <v>34</v>
      </c>
      <c r="B226" s="30" t="s">
        <v>354</v>
      </c>
      <c r="C226" s="30" t="s">
        <v>216</v>
      </c>
      <c r="D226" s="30" t="s">
        <v>385</v>
      </c>
      <c r="E226" s="30" t="s">
        <v>386</v>
      </c>
      <c r="F226" s="30" t="s">
        <v>38</v>
      </c>
      <c r="G226" s="30" t="s">
        <v>39</v>
      </c>
      <c r="H226" s="30" t="s">
        <v>40</v>
      </c>
      <c r="I226" s="31" t="s">
        <v>479</v>
      </c>
      <c r="J226" s="51">
        <v>9271288000000</v>
      </c>
      <c r="K226" s="51">
        <v>11076694999999.998</v>
      </c>
      <c r="L226" s="51">
        <v>9792589999999.998</v>
      </c>
      <c r="M226" s="51">
        <v>8843400000000</v>
      </c>
      <c r="N226" s="51">
        <v>13228380000000</v>
      </c>
      <c r="O226" s="51">
        <v>11022824999999.998</v>
      </c>
      <c r="P226" s="51">
        <v>7184528999999.999</v>
      </c>
      <c r="Q226" s="51">
        <v>9254826000000</v>
      </c>
      <c r="R226" s="51">
        <v>7960832000000</v>
      </c>
      <c r="S226" s="51">
        <v>6558422000000</v>
      </c>
      <c r="T226" s="51">
        <v>9955302000000</v>
      </c>
      <c r="U226" s="51">
        <v>10471243999999.998</v>
      </c>
      <c r="V226" s="51">
        <v>11981500463265.979</v>
      </c>
      <c r="W226" s="51">
        <v>9850037150813.2266</v>
      </c>
      <c r="X226" s="51">
        <v>23755456324110.523</v>
      </c>
      <c r="Y226" s="51">
        <v>18188155404658.473</v>
      </c>
      <c r="Z226" s="51">
        <v>22257659761232.586</v>
      </c>
      <c r="AA226" s="51">
        <v>18609362184500.324</v>
      </c>
      <c r="AB226" s="51">
        <v>17312533494939.293</v>
      </c>
      <c r="AC226" s="51">
        <v>20699381950099.66</v>
      </c>
      <c r="AD226" s="51">
        <v>16605987824588.004</v>
      </c>
      <c r="AE226" s="51">
        <v>19069933502364.133</v>
      </c>
      <c r="AF226" s="51">
        <v>18343801639949.105</v>
      </c>
      <c r="AG226" s="51">
        <v>19856863467894.113</v>
      </c>
      <c r="AH226" s="31" t="s">
        <v>387</v>
      </c>
    </row>
    <row r="227" spans="1:34" x14ac:dyDescent="0.25">
      <c r="A227" s="29" t="s">
        <v>34</v>
      </c>
      <c r="B227" s="30" t="s">
        <v>354</v>
      </c>
      <c r="C227" s="30" t="s">
        <v>216</v>
      </c>
      <c r="D227" s="30" t="s">
        <v>385</v>
      </c>
      <c r="E227" s="30" t="s">
        <v>388</v>
      </c>
      <c r="F227" s="30" t="s">
        <v>38</v>
      </c>
      <c r="G227" s="30" t="s">
        <v>39</v>
      </c>
      <c r="H227" s="30" t="s">
        <v>40</v>
      </c>
      <c r="I227" s="31" t="s">
        <v>479</v>
      </c>
      <c r="J227" s="51">
        <v>1471865281944.1965</v>
      </c>
      <c r="K227" s="51">
        <v>1490423867095.0986</v>
      </c>
      <c r="L227" s="51">
        <v>1657415868611.4822</v>
      </c>
      <c r="M227" s="51">
        <v>1469235417261.7437</v>
      </c>
      <c r="N227" s="51">
        <v>1984089053225.8875</v>
      </c>
      <c r="O227" s="51">
        <v>1841604787452.7808</v>
      </c>
      <c r="P227" s="51">
        <v>1466194530452.2168</v>
      </c>
      <c r="Q227" s="51">
        <v>1591732322560.1729</v>
      </c>
      <c r="R227" s="51">
        <v>1686627400000</v>
      </c>
      <c r="S227" s="51">
        <v>1543060800000</v>
      </c>
      <c r="T227" s="51">
        <v>1489255700000</v>
      </c>
      <c r="U227" s="51">
        <v>1495080100000</v>
      </c>
      <c r="V227" s="51">
        <v>882869670750.88013</v>
      </c>
      <c r="W227" s="51">
        <v>872878389544.8252</v>
      </c>
      <c r="X227" s="51">
        <v>877394958169.50806</v>
      </c>
      <c r="Y227" s="51">
        <v>1009877322524.1455</v>
      </c>
      <c r="Z227" s="51">
        <v>1216762798830.3428</v>
      </c>
      <c r="AA227" s="51">
        <v>1273101144267.0847</v>
      </c>
      <c r="AB227" s="51">
        <v>1203236508024.0149</v>
      </c>
      <c r="AC227" s="51">
        <v>1363083903184.7139</v>
      </c>
      <c r="AD227" s="51">
        <v>1025383662679.5074</v>
      </c>
      <c r="AE227" s="51">
        <v>860078476499.26636</v>
      </c>
      <c r="AF227" s="51">
        <v>783967756728.11023</v>
      </c>
      <c r="AG227" s="51">
        <v>753062030908.01221</v>
      </c>
      <c r="AH227" s="31" t="s">
        <v>389</v>
      </c>
    </row>
    <row r="228" spans="1:34" x14ac:dyDescent="0.25">
      <c r="A228" s="29" t="s">
        <v>45</v>
      </c>
      <c r="B228" s="30" t="s">
        <v>390</v>
      </c>
      <c r="C228" s="30" t="s">
        <v>391</v>
      </c>
      <c r="D228" s="30" t="s">
        <v>392</v>
      </c>
      <c r="E228" s="30" t="s">
        <v>46</v>
      </c>
      <c r="F228" s="30" t="s">
        <v>38</v>
      </c>
      <c r="G228" s="30" t="s">
        <v>39</v>
      </c>
      <c r="H228" s="30" t="s">
        <v>47</v>
      </c>
      <c r="I228" s="31" t="s">
        <v>479</v>
      </c>
      <c r="J228" s="51">
        <v>662195121.87592602</v>
      </c>
      <c r="K228" s="51">
        <v>993456955.22835624</v>
      </c>
      <c r="L228" s="51">
        <v>796953667.69235814</v>
      </c>
      <c r="M228" s="51">
        <v>151546376.7408942</v>
      </c>
      <c r="N228" s="51">
        <v>258056022.61736429</v>
      </c>
      <c r="O228" s="51">
        <v>500535517.30864239</v>
      </c>
      <c r="P228" s="51">
        <v>3703275275.5663471</v>
      </c>
      <c r="Q228" s="51">
        <v>2072646221.3802183</v>
      </c>
      <c r="R228" s="51">
        <v>2212369180.536531</v>
      </c>
      <c r="S228" s="51">
        <v>3992691207.3750992</v>
      </c>
      <c r="T228" s="51">
        <v>1251634331.1984127</v>
      </c>
      <c r="U228" s="51">
        <v>1932575238.92785</v>
      </c>
      <c r="V228" s="51">
        <v>1674689035.7269895</v>
      </c>
      <c r="W228" s="51">
        <v>7082281662.9991112</v>
      </c>
      <c r="X228" s="51">
        <v>6950439221.1577339</v>
      </c>
      <c r="Y228" s="51">
        <v>10735705600.581379</v>
      </c>
      <c r="Z228" s="51">
        <v>12976020788.096745</v>
      </c>
      <c r="AA228" s="51">
        <v>11271020073.709129</v>
      </c>
      <c r="AB228" s="51">
        <v>16683577204.210758</v>
      </c>
      <c r="AC228" s="51">
        <v>20043927370.108898</v>
      </c>
      <c r="AD228" s="51">
        <v>21022777660.048187</v>
      </c>
      <c r="AE228" s="51">
        <v>28256210225.33276</v>
      </c>
      <c r="AF228" s="51">
        <v>26472206798.837372</v>
      </c>
      <c r="AG228" s="51">
        <v>30912121168.368813</v>
      </c>
      <c r="AH228" s="31" t="s">
        <v>393</v>
      </c>
    </row>
    <row r="229" spans="1:34" x14ac:dyDescent="0.25">
      <c r="A229" s="29" t="s">
        <v>34</v>
      </c>
      <c r="B229" s="30" t="s">
        <v>390</v>
      </c>
      <c r="C229" s="30" t="s">
        <v>391</v>
      </c>
      <c r="D229" s="30" t="s">
        <v>392</v>
      </c>
      <c r="E229" s="30" t="s">
        <v>46</v>
      </c>
      <c r="F229" s="30" t="s">
        <v>38</v>
      </c>
      <c r="G229" s="30" t="s">
        <v>39</v>
      </c>
      <c r="H229" s="30" t="s">
        <v>113</v>
      </c>
      <c r="I229" s="31" t="s">
        <v>479</v>
      </c>
      <c r="J229" s="51">
        <v>62000000000</v>
      </c>
      <c r="K229" s="51"/>
      <c r="L229" s="51"/>
      <c r="M229" s="51">
        <v>1000000000</v>
      </c>
      <c r="N229" s="51">
        <v>19000000000</v>
      </c>
      <c r="O229" s="51">
        <v>36000000000</v>
      </c>
      <c r="P229" s="51">
        <v>3000000000</v>
      </c>
      <c r="Q229" s="51"/>
      <c r="R229" s="51"/>
      <c r="S229" s="51"/>
      <c r="T229" s="51"/>
      <c r="U229" s="51"/>
      <c r="V229" s="51"/>
      <c r="W229" s="51"/>
      <c r="X229" s="51"/>
      <c r="Y229" s="51"/>
      <c r="Z229" s="51"/>
      <c r="AA229" s="51"/>
      <c r="AB229" s="51"/>
      <c r="AC229" s="51"/>
      <c r="AD229" s="51"/>
      <c r="AE229" s="51"/>
      <c r="AF229" s="51"/>
      <c r="AG229" s="51"/>
      <c r="AH229" s="31" t="s">
        <v>394</v>
      </c>
    </row>
    <row r="230" spans="1:34" x14ac:dyDescent="0.25">
      <c r="A230" s="26" t="s">
        <v>34</v>
      </c>
      <c r="B230" s="27" t="s">
        <v>390</v>
      </c>
      <c r="C230" s="27" t="s">
        <v>391</v>
      </c>
      <c r="D230" s="27" t="s">
        <v>392</v>
      </c>
      <c r="E230" s="27" t="s">
        <v>46</v>
      </c>
      <c r="F230" s="27" t="s">
        <v>38</v>
      </c>
      <c r="G230" s="27" t="s">
        <v>39</v>
      </c>
      <c r="H230" s="27" t="s">
        <v>50</v>
      </c>
      <c r="I230" s="28" t="s">
        <v>479</v>
      </c>
      <c r="J230" s="50">
        <v>1402286070884.2273</v>
      </c>
      <c r="K230" s="50">
        <v>1706928929220.1445</v>
      </c>
      <c r="L230" s="50">
        <v>853140784327.01904</v>
      </c>
      <c r="M230" s="50">
        <v>701836614062.57629</v>
      </c>
      <c r="N230" s="50">
        <v>828721783350.6156</v>
      </c>
      <c r="O230" s="50">
        <v>905460360145.40149</v>
      </c>
      <c r="P230" s="50">
        <v>886007406343.53003</v>
      </c>
      <c r="Q230" s="50">
        <v>551765428292.57446</v>
      </c>
      <c r="R230" s="50">
        <v>836614789477.23401</v>
      </c>
      <c r="S230" s="50">
        <v>2242695379792.0488</v>
      </c>
      <c r="T230" s="50">
        <v>932158076459.3656</v>
      </c>
      <c r="U230" s="50">
        <v>625616729961.71204</v>
      </c>
      <c r="V230" s="50">
        <v>329461730687.21686</v>
      </c>
      <c r="W230" s="50">
        <v>458082318525.48907</v>
      </c>
      <c r="X230" s="50">
        <v>406299627950.86542</v>
      </c>
      <c r="Y230" s="50">
        <v>327339672210.17584</v>
      </c>
      <c r="Z230" s="50">
        <v>302740786253.22217</v>
      </c>
      <c r="AA230" s="50">
        <v>249905792742.28049</v>
      </c>
      <c r="AB230" s="50">
        <v>346417527701.22998</v>
      </c>
      <c r="AC230" s="50">
        <v>331986240768.09961</v>
      </c>
      <c r="AD230" s="50">
        <v>258325703242.46011</v>
      </c>
      <c r="AE230" s="50">
        <v>304989880472.51831</v>
      </c>
      <c r="AF230" s="51">
        <v>244128619998.17181</v>
      </c>
      <c r="AG230" s="51">
        <v>209859223816.20782</v>
      </c>
      <c r="AH230" s="28" t="s">
        <v>395</v>
      </c>
    </row>
    <row r="231" spans="1:34" x14ac:dyDescent="0.25">
      <c r="A231" s="26" t="s">
        <v>34</v>
      </c>
      <c r="B231" s="27" t="s">
        <v>390</v>
      </c>
      <c r="C231" s="27" t="s">
        <v>391</v>
      </c>
      <c r="D231" s="27" t="s">
        <v>392</v>
      </c>
      <c r="E231" s="27" t="s">
        <v>46</v>
      </c>
      <c r="F231" s="27" t="s">
        <v>38</v>
      </c>
      <c r="G231" s="27" t="s">
        <v>39</v>
      </c>
      <c r="H231" s="27" t="s">
        <v>56</v>
      </c>
      <c r="I231" s="28" t="s">
        <v>479</v>
      </c>
      <c r="J231" s="50">
        <v>1591000000000</v>
      </c>
      <c r="K231" s="50">
        <v>1985000000000</v>
      </c>
      <c r="L231" s="50">
        <v>1227000000000</v>
      </c>
      <c r="M231" s="50">
        <v>1109000000000</v>
      </c>
      <c r="N231" s="50">
        <v>1567000000000</v>
      </c>
      <c r="O231" s="50">
        <v>1721000000000</v>
      </c>
      <c r="P231" s="50">
        <v>1625000000000</v>
      </c>
      <c r="Q231" s="50">
        <v>864000000000</v>
      </c>
      <c r="R231" s="50">
        <v>458000000000</v>
      </c>
      <c r="S231" s="50">
        <v>973000000000</v>
      </c>
      <c r="T231" s="50">
        <v>816000000000</v>
      </c>
      <c r="U231" s="50">
        <v>625000000000</v>
      </c>
      <c r="V231" s="50">
        <v>269000000000</v>
      </c>
      <c r="W231" s="50">
        <v>257000000000</v>
      </c>
      <c r="X231" s="50">
        <v>334000000000</v>
      </c>
      <c r="Y231" s="50">
        <v>248000000000</v>
      </c>
      <c r="Z231" s="50">
        <v>473000000000</v>
      </c>
      <c r="AA231" s="50">
        <v>287000000000</v>
      </c>
      <c r="AB231" s="50">
        <v>287000000000</v>
      </c>
      <c r="AC231" s="50">
        <v>418000000000</v>
      </c>
      <c r="AD231" s="50">
        <v>415000000000</v>
      </c>
      <c r="AE231" s="50">
        <v>353000000000</v>
      </c>
      <c r="AF231" s="51">
        <v>295000000000</v>
      </c>
      <c r="AG231" s="51">
        <v>687000000000</v>
      </c>
      <c r="AH231" s="28" t="s">
        <v>396</v>
      </c>
    </row>
    <row r="232" spans="1:34" x14ac:dyDescent="0.25">
      <c r="A232" s="26" t="s">
        <v>34</v>
      </c>
      <c r="B232" s="27" t="s">
        <v>390</v>
      </c>
      <c r="C232" s="27" t="s">
        <v>391</v>
      </c>
      <c r="D232" s="27" t="s">
        <v>392</v>
      </c>
      <c r="E232" s="27" t="s">
        <v>46</v>
      </c>
      <c r="F232" s="27" t="s">
        <v>38</v>
      </c>
      <c r="G232" s="27" t="s">
        <v>39</v>
      </c>
      <c r="H232" s="27" t="s">
        <v>120</v>
      </c>
      <c r="I232" s="28" t="s">
        <v>479</v>
      </c>
      <c r="J232" s="50">
        <v>17889000000000</v>
      </c>
      <c r="K232" s="50">
        <v>12279000000000</v>
      </c>
      <c r="L232" s="50">
        <v>14290000000000</v>
      </c>
      <c r="M232" s="50">
        <v>20489000000000</v>
      </c>
      <c r="N232" s="50">
        <v>24878000000000</v>
      </c>
      <c r="O232" s="50">
        <v>28287999999999.996</v>
      </c>
      <c r="P232" s="50">
        <v>24696000000000</v>
      </c>
      <c r="Q232" s="50">
        <v>26190000000000</v>
      </c>
      <c r="R232" s="50">
        <v>32156000000000.004</v>
      </c>
      <c r="S232" s="50">
        <v>30186000000000.004</v>
      </c>
      <c r="T232" s="50">
        <v>31725000000000</v>
      </c>
      <c r="U232" s="50">
        <v>30067000000000.004</v>
      </c>
      <c r="V232" s="50">
        <v>22728000000000</v>
      </c>
      <c r="W232" s="50">
        <v>22821000000000</v>
      </c>
      <c r="X232" s="50">
        <v>18804000000000</v>
      </c>
      <c r="Y232" s="50">
        <v>21125000000000</v>
      </c>
      <c r="Z232" s="50">
        <v>23006000000000</v>
      </c>
      <c r="AA232" s="50">
        <v>22096000000000</v>
      </c>
      <c r="AB232" s="50">
        <v>24078000000000</v>
      </c>
      <c r="AC232" s="50">
        <v>25947000000000</v>
      </c>
      <c r="AD232" s="50">
        <v>23715000000000</v>
      </c>
      <c r="AE232" s="50">
        <v>24246000000000</v>
      </c>
      <c r="AF232" s="51">
        <v>21931000000000</v>
      </c>
      <c r="AG232" s="51">
        <v>23776000000000</v>
      </c>
      <c r="AH232" s="28" t="s">
        <v>397</v>
      </c>
    </row>
    <row r="233" spans="1:34" x14ac:dyDescent="0.25">
      <c r="A233" s="29" t="s">
        <v>34</v>
      </c>
      <c r="B233" s="30" t="s">
        <v>390</v>
      </c>
      <c r="C233" s="30" t="s">
        <v>391</v>
      </c>
      <c r="D233" s="30" t="s">
        <v>392</v>
      </c>
      <c r="E233" s="30" t="s">
        <v>46</v>
      </c>
      <c r="F233" s="30" t="s">
        <v>38</v>
      </c>
      <c r="G233" s="30" t="s">
        <v>39</v>
      </c>
      <c r="H233" s="30" t="s">
        <v>40</v>
      </c>
      <c r="I233" s="31" t="s">
        <v>479</v>
      </c>
      <c r="J233" s="51">
        <v>524989713600000</v>
      </c>
      <c r="K233" s="51">
        <v>510839791566137.5</v>
      </c>
      <c r="L233" s="51">
        <v>518950161200860.63</v>
      </c>
      <c r="M233" s="51">
        <v>498215000425525.88</v>
      </c>
      <c r="N233" s="51">
        <v>519195419191706.69</v>
      </c>
      <c r="O233" s="51">
        <v>490351524465649.25</v>
      </c>
      <c r="P233" s="51">
        <v>500395088480904</v>
      </c>
      <c r="Q233" s="51">
        <v>503183399857604.13</v>
      </c>
      <c r="R233" s="51">
        <v>501709641000000</v>
      </c>
      <c r="S233" s="51">
        <v>495710176720000</v>
      </c>
      <c r="T233" s="51">
        <v>508545338803000</v>
      </c>
      <c r="U233" s="51">
        <v>518505713389000.06</v>
      </c>
      <c r="V233" s="51">
        <v>485454895975000</v>
      </c>
      <c r="W233" s="51">
        <v>499904587455000.06</v>
      </c>
      <c r="X233" s="51">
        <v>406791650656999.94</v>
      </c>
      <c r="Y233" s="51">
        <v>412719954629000</v>
      </c>
      <c r="Z233" s="51">
        <v>429810674836000.06</v>
      </c>
      <c r="AA233" s="51">
        <v>445701608592000</v>
      </c>
      <c r="AB233" s="51">
        <v>439365869547000.06</v>
      </c>
      <c r="AC233" s="51">
        <v>479309212386999.94</v>
      </c>
      <c r="AD233" s="51">
        <v>478168028643000</v>
      </c>
      <c r="AE233" s="51">
        <v>459657854210000.06</v>
      </c>
      <c r="AF233" s="51">
        <v>454542525200000</v>
      </c>
      <c r="AG233" s="51">
        <v>487480763260000.06</v>
      </c>
      <c r="AH233" s="31" t="s">
        <v>398</v>
      </c>
    </row>
    <row r="234" spans="1:34" x14ac:dyDescent="0.25">
      <c r="A234" s="29" t="s">
        <v>45</v>
      </c>
      <c r="B234" s="30" t="s">
        <v>390</v>
      </c>
      <c r="C234" s="30" t="s">
        <v>391</v>
      </c>
      <c r="D234" s="30" t="s">
        <v>392</v>
      </c>
      <c r="E234" s="30" t="s">
        <v>46</v>
      </c>
      <c r="F234" s="30" t="s">
        <v>38</v>
      </c>
      <c r="G234" s="30" t="s">
        <v>39</v>
      </c>
      <c r="H234" s="30" t="s">
        <v>501</v>
      </c>
      <c r="I234" s="31" t="s">
        <v>479</v>
      </c>
      <c r="J234" s="51"/>
      <c r="K234" s="51"/>
      <c r="L234" s="51"/>
      <c r="M234" s="51"/>
      <c r="N234" s="51"/>
      <c r="O234" s="51"/>
      <c r="P234" s="51"/>
      <c r="Q234" s="51"/>
      <c r="R234" s="51"/>
      <c r="S234" s="51"/>
      <c r="T234" s="51">
        <v>492505277.31088942</v>
      </c>
      <c r="U234" s="51">
        <v>299712358.81900984</v>
      </c>
      <c r="V234" s="51">
        <v>796734631.30112827</v>
      </c>
      <c r="W234" s="51">
        <v>14906193716.309124</v>
      </c>
      <c r="X234" s="51">
        <v>12658991253.956469</v>
      </c>
      <c r="Y234" s="51">
        <v>15117276886.006765</v>
      </c>
      <c r="Z234" s="51">
        <v>21896595180.933636</v>
      </c>
      <c r="AA234" s="51">
        <v>24011901521.55225</v>
      </c>
      <c r="AB234" s="51">
        <v>37409203259.896385</v>
      </c>
      <c r="AC234" s="51">
        <v>63112631801.108261</v>
      </c>
      <c r="AD234" s="51">
        <v>50102695615.911552</v>
      </c>
      <c r="AE234" s="51">
        <v>98825832114.238571</v>
      </c>
      <c r="AF234" s="51">
        <v>139956402328.64441</v>
      </c>
      <c r="AG234" s="51">
        <v>231798958758.22177</v>
      </c>
      <c r="AH234" s="31" t="s">
        <v>399</v>
      </c>
    </row>
    <row r="235" spans="1:34" x14ac:dyDescent="0.25">
      <c r="A235" s="29" t="s">
        <v>45</v>
      </c>
      <c r="B235" s="30" t="s">
        <v>390</v>
      </c>
      <c r="C235" s="30" t="s">
        <v>391</v>
      </c>
      <c r="D235" s="30" t="s">
        <v>392</v>
      </c>
      <c r="E235" s="30" t="s">
        <v>46</v>
      </c>
      <c r="F235" s="30" t="s">
        <v>38</v>
      </c>
      <c r="G235" s="30" t="s">
        <v>39</v>
      </c>
      <c r="H235" s="30" t="s">
        <v>126</v>
      </c>
      <c r="I235" s="31" t="s">
        <v>479</v>
      </c>
      <c r="J235" s="51">
        <v>36997000000000</v>
      </c>
      <c r="K235" s="51">
        <v>35550000000000</v>
      </c>
      <c r="L235" s="51">
        <v>36085000000000</v>
      </c>
      <c r="M235" s="51">
        <v>37985000000000</v>
      </c>
      <c r="N235" s="51">
        <v>38934000000000</v>
      </c>
      <c r="O235" s="51">
        <v>25879000000000</v>
      </c>
      <c r="P235" s="51">
        <v>22952000000000</v>
      </c>
      <c r="Q235" s="51">
        <v>25368000000000</v>
      </c>
      <c r="R235" s="51">
        <v>28388000000000</v>
      </c>
      <c r="S235" s="51">
        <v>37284000000000</v>
      </c>
      <c r="T235" s="51">
        <v>39988000000000</v>
      </c>
      <c r="U235" s="51">
        <v>38785000000000</v>
      </c>
      <c r="V235" s="51">
        <v>32410000000000</v>
      </c>
      <c r="W235" s="51">
        <v>42291000000000</v>
      </c>
      <c r="X235" s="51">
        <v>42800000000000</v>
      </c>
      <c r="Y235" s="51">
        <v>22080000000000</v>
      </c>
      <c r="Z235" s="51">
        <v>20681000000000</v>
      </c>
      <c r="AA235" s="51">
        <v>20151000000000</v>
      </c>
      <c r="AB235" s="51">
        <v>22334000000000</v>
      </c>
      <c r="AC235" s="51">
        <v>27248000000000</v>
      </c>
      <c r="AD235" s="51">
        <v>18292000000000</v>
      </c>
      <c r="AE235" s="51">
        <v>18912000000000</v>
      </c>
      <c r="AF235" s="51">
        <v>23826000000000</v>
      </c>
      <c r="AG235" s="51">
        <v>20255000000000</v>
      </c>
      <c r="AH235" s="31" t="s">
        <v>400</v>
      </c>
    </row>
    <row r="236" spans="1:34" x14ac:dyDescent="0.25">
      <c r="A236" s="29" t="s">
        <v>45</v>
      </c>
      <c r="B236" s="30" t="s">
        <v>401</v>
      </c>
      <c r="C236" s="30" t="s">
        <v>140</v>
      </c>
      <c r="D236" s="30" t="s">
        <v>402</v>
      </c>
      <c r="E236" s="30" t="s">
        <v>403</v>
      </c>
      <c r="F236" s="30" t="s">
        <v>404</v>
      </c>
      <c r="G236" s="30" t="s">
        <v>39</v>
      </c>
      <c r="H236" s="30" t="s">
        <v>502</v>
      </c>
      <c r="I236" s="31" t="s">
        <v>479</v>
      </c>
      <c r="J236" s="51"/>
      <c r="K236" s="51"/>
      <c r="L236" s="51"/>
      <c r="M236" s="51"/>
      <c r="N236" s="51"/>
      <c r="O236" s="51"/>
      <c r="P236" s="51"/>
      <c r="Q236" s="51"/>
      <c r="R236" s="51"/>
      <c r="S236" s="51"/>
      <c r="T236" s="51"/>
      <c r="U236" s="51"/>
      <c r="V236" s="51"/>
      <c r="W236" s="51"/>
      <c r="X236" s="51"/>
      <c r="Y236" s="51"/>
      <c r="Z236" s="51"/>
      <c r="AA236" s="51"/>
      <c r="AB236" s="51"/>
      <c r="AC236" s="51">
        <v>23143511690.966251</v>
      </c>
      <c r="AD236" s="51">
        <v>68152562979.692581</v>
      </c>
      <c r="AE236" s="51">
        <v>119768292712.12457</v>
      </c>
      <c r="AF236" s="51">
        <v>180607799979.27701</v>
      </c>
      <c r="AG236" s="51">
        <v>322377625055.86011</v>
      </c>
      <c r="AH236" s="31" t="s">
        <v>405</v>
      </c>
    </row>
    <row r="237" spans="1:34" x14ac:dyDescent="0.25">
      <c r="A237" s="29" t="s">
        <v>34</v>
      </c>
      <c r="B237" s="30" t="s">
        <v>401</v>
      </c>
      <c r="C237" s="30" t="s">
        <v>140</v>
      </c>
      <c r="D237" s="30" t="s">
        <v>402</v>
      </c>
      <c r="E237" s="30" t="s">
        <v>403</v>
      </c>
      <c r="F237" s="30" t="s">
        <v>404</v>
      </c>
      <c r="G237" s="30" t="s">
        <v>39</v>
      </c>
      <c r="H237" s="30" t="s">
        <v>72</v>
      </c>
      <c r="I237" s="31" t="s">
        <v>479</v>
      </c>
      <c r="J237" s="51">
        <v>45362120062297.5</v>
      </c>
      <c r="K237" s="51">
        <v>43537055171643.914</v>
      </c>
      <c r="L237" s="51">
        <v>44719414156162.813</v>
      </c>
      <c r="M237" s="51">
        <v>44678137849843.969</v>
      </c>
      <c r="N237" s="51">
        <v>47915967196374.609</v>
      </c>
      <c r="O237" s="51">
        <v>49319550728187.641</v>
      </c>
      <c r="P237" s="51">
        <v>50524313553106.492</v>
      </c>
      <c r="Q237" s="51">
        <v>51768313613588.891</v>
      </c>
      <c r="R237" s="51">
        <v>49300013580213.031</v>
      </c>
      <c r="S237" s="51">
        <v>40910191782052.68</v>
      </c>
      <c r="T237" s="51">
        <v>43476859456478.516</v>
      </c>
      <c r="U237" s="51">
        <v>42578565280230.336</v>
      </c>
      <c r="V237" s="51">
        <v>44527995519318.133</v>
      </c>
      <c r="W237" s="51">
        <v>44911896350576.063</v>
      </c>
      <c r="X237" s="51">
        <v>42630328469980.727</v>
      </c>
      <c r="Y237" s="51">
        <v>46767072676037.195</v>
      </c>
      <c r="Z237" s="51">
        <v>50037310718389.766</v>
      </c>
      <c r="AA237" s="51">
        <v>52346254005534.805</v>
      </c>
      <c r="AB237" s="51">
        <v>51703990573526.242</v>
      </c>
      <c r="AC237" s="51">
        <v>52287890230005.656</v>
      </c>
      <c r="AD237" s="51">
        <v>35882044685736.5</v>
      </c>
      <c r="AE237" s="51">
        <v>43039121539698.516</v>
      </c>
      <c r="AF237" s="51">
        <v>52229086007860.352</v>
      </c>
      <c r="AG237" s="51">
        <v>52082265270134.523</v>
      </c>
      <c r="AH237" s="31" t="s">
        <v>406</v>
      </c>
    </row>
    <row r="238" spans="1:34" x14ac:dyDescent="0.25">
      <c r="A238" s="29" t="s">
        <v>34</v>
      </c>
      <c r="B238" s="30" t="s">
        <v>401</v>
      </c>
      <c r="C238" s="30" t="s">
        <v>140</v>
      </c>
      <c r="D238" s="30" t="s">
        <v>402</v>
      </c>
      <c r="E238" s="30" t="s">
        <v>403</v>
      </c>
      <c r="F238" s="30" t="s">
        <v>38</v>
      </c>
      <c r="G238" s="30" t="s">
        <v>39</v>
      </c>
      <c r="H238" s="30" t="s">
        <v>407</v>
      </c>
      <c r="I238" s="31" t="s">
        <v>479</v>
      </c>
      <c r="J238" s="51">
        <v>3567536192000.0005</v>
      </c>
      <c r="K238" s="51">
        <v>3393696632000.0005</v>
      </c>
      <c r="L238" s="51">
        <v>3192688832000.0005</v>
      </c>
      <c r="M238" s="51">
        <v>3486824792000.0005</v>
      </c>
      <c r="N238" s="51">
        <v>3118808552000.0005</v>
      </c>
      <c r="O238" s="51">
        <v>3003415352000.0005</v>
      </c>
      <c r="P238" s="51">
        <v>2740308992000.0005</v>
      </c>
      <c r="Q238" s="51">
        <v>3329046872000.0005</v>
      </c>
      <c r="R238" s="51">
        <v>3005713832000.0005</v>
      </c>
      <c r="S238" s="51">
        <v>2350695152000.0005</v>
      </c>
      <c r="T238" s="51">
        <v>2079304712000.0002</v>
      </c>
      <c r="U238" s="51">
        <v>1995476016000.0015</v>
      </c>
      <c r="V238" s="51">
        <v>2022023760000</v>
      </c>
      <c r="W238" s="51">
        <v>1966248360000</v>
      </c>
      <c r="X238" s="51">
        <v>1904705178000.0007</v>
      </c>
      <c r="Y238" s="51">
        <v>1991790980280.0037</v>
      </c>
      <c r="Z238" s="51">
        <v>1886177074799.999</v>
      </c>
      <c r="AA238" s="51">
        <v>1805334784799.9954</v>
      </c>
      <c r="AB238" s="51">
        <v>1798333820400.002</v>
      </c>
      <c r="AC238" s="51">
        <v>1928335576800.0054</v>
      </c>
      <c r="AD238" s="51">
        <v>1648476220800.0005</v>
      </c>
      <c r="AE238" s="51">
        <v>1671990006000.0015</v>
      </c>
      <c r="AF238" s="51">
        <v>1677641056799.9946</v>
      </c>
      <c r="AG238" s="51">
        <v>1484864564399.9934</v>
      </c>
      <c r="AH238" s="31" t="s">
        <v>408</v>
      </c>
    </row>
    <row r="239" spans="1:34" x14ac:dyDescent="0.25">
      <c r="A239" s="29" t="s">
        <v>45</v>
      </c>
      <c r="B239" s="30" t="s">
        <v>409</v>
      </c>
      <c r="C239" s="30" t="s">
        <v>140</v>
      </c>
      <c r="D239" s="30" t="s">
        <v>402</v>
      </c>
      <c r="E239" s="30" t="s">
        <v>46</v>
      </c>
      <c r="F239" s="30" t="s">
        <v>38</v>
      </c>
      <c r="G239" s="30" t="s">
        <v>39</v>
      </c>
      <c r="H239" s="30" t="s">
        <v>52</v>
      </c>
      <c r="I239" s="31" t="s">
        <v>479</v>
      </c>
      <c r="J239" s="51">
        <v>9713711218.6090279</v>
      </c>
      <c r="K239" s="51">
        <v>12088326628.633356</v>
      </c>
      <c r="L239" s="51">
        <v>15695622380.987669</v>
      </c>
      <c r="M239" s="51">
        <v>91467213990.674805</v>
      </c>
      <c r="N239" s="51">
        <v>126682620575.52228</v>
      </c>
      <c r="O239" s="51">
        <v>120777300000</v>
      </c>
      <c r="P239" s="51">
        <v>115149893566.31216</v>
      </c>
      <c r="Q239" s="51">
        <v>122975185828.18297</v>
      </c>
      <c r="R239" s="51">
        <v>114429371488.1478</v>
      </c>
      <c r="S239" s="51">
        <v>94902032999.601486</v>
      </c>
      <c r="T239" s="51">
        <v>128298748361.05716</v>
      </c>
      <c r="U239" s="51">
        <v>117335628088.0907</v>
      </c>
      <c r="V239" s="51">
        <v>159568758607.37421</v>
      </c>
      <c r="W239" s="51">
        <v>147368939427.02505</v>
      </c>
      <c r="X239" s="51">
        <v>188741904936.02249</v>
      </c>
      <c r="Y239" s="51">
        <v>64805646408.972931</v>
      </c>
      <c r="Z239" s="51">
        <v>31201998608.905197</v>
      </c>
      <c r="AA239" s="51">
        <v>33643250906.239151</v>
      </c>
      <c r="AB239" s="51">
        <v>12683185074.456181</v>
      </c>
      <c r="AC239" s="51">
        <v>24280795598.695576</v>
      </c>
      <c r="AD239" s="51">
        <v>27951389728.198925</v>
      </c>
      <c r="AE239" s="51">
        <v>16464980539.570383</v>
      </c>
      <c r="AF239" s="51">
        <v>25596553053.176395</v>
      </c>
      <c r="AG239" s="51">
        <v>17739383436.388035</v>
      </c>
      <c r="AH239" s="31" t="s">
        <v>410</v>
      </c>
    </row>
    <row r="240" spans="1:34" x14ac:dyDescent="0.25">
      <c r="A240" s="29" t="s">
        <v>34</v>
      </c>
      <c r="B240" s="30" t="s">
        <v>409</v>
      </c>
      <c r="C240" s="30" t="s">
        <v>140</v>
      </c>
      <c r="D240" s="30" t="s">
        <v>402</v>
      </c>
      <c r="E240" s="30" t="s">
        <v>46</v>
      </c>
      <c r="F240" s="30" t="s">
        <v>38</v>
      </c>
      <c r="G240" s="30" t="s">
        <v>39</v>
      </c>
      <c r="H240" s="30" t="s">
        <v>54</v>
      </c>
      <c r="I240" s="31" t="s">
        <v>479</v>
      </c>
      <c r="J240" s="51">
        <v>3709170072591.3555</v>
      </c>
      <c r="K240" s="51">
        <v>3426261418707.3911</v>
      </c>
      <c r="L240" s="51">
        <v>3794518419075.9116</v>
      </c>
      <c r="M240" s="51">
        <v>3681763074418.6387</v>
      </c>
      <c r="N240" s="51">
        <v>3321484195572.1392</v>
      </c>
      <c r="O240" s="51">
        <v>2973396875000</v>
      </c>
      <c r="P240" s="51">
        <v>2829645991716.7974</v>
      </c>
      <c r="Q240" s="51">
        <v>3016501211565.2041</v>
      </c>
      <c r="R240" s="51">
        <v>2532718197190.2563</v>
      </c>
      <c r="S240" s="51">
        <v>2064901736607.7356</v>
      </c>
      <c r="T240" s="51">
        <v>1758079243510.3318</v>
      </c>
      <c r="U240" s="51">
        <v>1468372038659.2371</v>
      </c>
      <c r="V240" s="51">
        <v>2167096023205.3198</v>
      </c>
      <c r="W240" s="51">
        <v>1907752430647.0803</v>
      </c>
      <c r="X240" s="51">
        <v>2263163172297.7046</v>
      </c>
      <c r="Y240" s="51">
        <v>836094371718.90332</v>
      </c>
      <c r="Z240" s="51">
        <v>407732643142.94312</v>
      </c>
      <c r="AA240" s="51">
        <v>442799696186.68011</v>
      </c>
      <c r="AB240" s="51">
        <v>164282076705.41187</v>
      </c>
      <c r="AC240" s="51">
        <v>321958614115.15094</v>
      </c>
      <c r="AD240" s="51">
        <v>369377410561.02515</v>
      </c>
      <c r="AE240" s="51">
        <v>218341246482.94714</v>
      </c>
      <c r="AF240" s="51">
        <v>330414660392.11829</v>
      </c>
      <c r="AG240" s="51">
        <v>233014068992.67224</v>
      </c>
      <c r="AH240" s="31" t="s">
        <v>411</v>
      </c>
    </row>
    <row r="241" spans="1:34" x14ac:dyDescent="0.25">
      <c r="A241" s="29" t="s">
        <v>45</v>
      </c>
      <c r="B241" s="30" t="s">
        <v>412</v>
      </c>
      <c r="C241" s="30" t="s">
        <v>140</v>
      </c>
      <c r="D241" s="30" t="s">
        <v>46</v>
      </c>
      <c r="E241" s="30" t="s">
        <v>46</v>
      </c>
      <c r="F241" s="30" t="s">
        <v>38</v>
      </c>
      <c r="G241" s="30" t="s">
        <v>39</v>
      </c>
      <c r="H241" s="30" t="s">
        <v>47</v>
      </c>
      <c r="I241" s="31" t="s">
        <v>479</v>
      </c>
      <c r="J241" s="51">
        <v>4484554132.0743761</v>
      </c>
      <c r="K241" s="51">
        <v>5515201581.0248661</v>
      </c>
      <c r="L241" s="51">
        <v>9093652512.563509</v>
      </c>
      <c r="M241" s="51">
        <v>2078562776.7932847</v>
      </c>
      <c r="N241" s="51">
        <v>3193110575.2204909</v>
      </c>
      <c r="O241" s="51">
        <v>5909157346.6770201</v>
      </c>
      <c r="P241" s="51">
        <v>47632442568.82328</v>
      </c>
      <c r="Q241" s="51">
        <v>31175969251.16082</v>
      </c>
      <c r="R241" s="51">
        <v>28899520781.940098</v>
      </c>
      <c r="S241" s="51">
        <v>13272562105.973585</v>
      </c>
      <c r="T241" s="51">
        <v>16867117022.72616</v>
      </c>
      <c r="U241" s="51">
        <v>24081571715.572666</v>
      </c>
      <c r="V241" s="51">
        <v>42651284253.219788</v>
      </c>
      <c r="W241" s="51">
        <v>116278142303.37149</v>
      </c>
      <c r="X241" s="51">
        <v>173025032845.79657</v>
      </c>
      <c r="Y241" s="51">
        <v>340777317870.04431</v>
      </c>
      <c r="Z241" s="51">
        <v>288815402098.47754</v>
      </c>
      <c r="AA241" s="51">
        <v>261871937797.38068</v>
      </c>
      <c r="AB241" s="51">
        <v>324214659473.14655</v>
      </c>
      <c r="AC241" s="51">
        <v>486242494352.79376</v>
      </c>
      <c r="AD241" s="51">
        <v>464330908994.96259</v>
      </c>
      <c r="AE241" s="51">
        <v>435302753975.15491</v>
      </c>
      <c r="AF241" s="51">
        <v>423258037557.92487</v>
      </c>
      <c r="AG241" s="51">
        <v>435036547518.00446</v>
      </c>
      <c r="AH241" s="31" t="s">
        <v>413</v>
      </c>
    </row>
    <row r="242" spans="1:34" x14ac:dyDescent="0.25">
      <c r="A242" s="29" t="s">
        <v>34</v>
      </c>
      <c r="B242" s="30" t="s">
        <v>412</v>
      </c>
      <c r="C242" s="30" t="s">
        <v>140</v>
      </c>
      <c r="D242" s="30" t="s">
        <v>46</v>
      </c>
      <c r="E242" s="30" t="s">
        <v>46</v>
      </c>
      <c r="F242" s="30" t="s">
        <v>38</v>
      </c>
      <c r="G242" s="30" t="s">
        <v>39</v>
      </c>
      <c r="H242" s="30" t="s">
        <v>50</v>
      </c>
      <c r="I242" s="31" t="s">
        <v>479</v>
      </c>
      <c r="J242" s="51">
        <v>9496638657982.2754</v>
      </c>
      <c r="K242" s="51">
        <v>9476059410111.1367</v>
      </c>
      <c r="L242" s="51">
        <v>9734776501412.1582</v>
      </c>
      <c r="M242" s="51">
        <v>9626171821153.4844</v>
      </c>
      <c r="N242" s="51">
        <v>10254363620321.781</v>
      </c>
      <c r="O242" s="51">
        <v>10689566582702.195</v>
      </c>
      <c r="P242" s="51">
        <v>11396046406989.324</v>
      </c>
      <c r="Q242" s="51">
        <v>8299449201151.0918</v>
      </c>
      <c r="R242" s="51">
        <v>10928450236823.637</v>
      </c>
      <c r="S242" s="51">
        <v>7455200556979.499</v>
      </c>
      <c r="T242" s="51">
        <v>12561831333169.955</v>
      </c>
      <c r="U242" s="51">
        <v>7795729680047.6553</v>
      </c>
      <c r="V242" s="51">
        <v>8390791141710.8027</v>
      </c>
      <c r="W242" s="51">
        <v>7520875835600.3047</v>
      </c>
      <c r="X242" s="51">
        <v>10114469637750.973</v>
      </c>
      <c r="Y242" s="51">
        <v>10390554629422.994</v>
      </c>
      <c r="Z242" s="51">
        <v>6738290832081.6826</v>
      </c>
      <c r="AA242" s="51">
        <v>5806334633798.1592</v>
      </c>
      <c r="AB242" s="51">
        <v>6731987954647.8086</v>
      </c>
      <c r="AC242" s="51">
        <v>8053602211840.9268</v>
      </c>
      <c r="AD242" s="51">
        <v>5705649869060.1445</v>
      </c>
      <c r="AE242" s="51">
        <v>4698540032279.8262</v>
      </c>
      <c r="AF242" s="51">
        <v>3903316463087.1909</v>
      </c>
      <c r="AG242" s="51">
        <v>2953418553730.0288</v>
      </c>
      <c r="AH242" s="31" t="s">
        <v>414</v>
      </c>
    </row>
    <row r="243" spans="1:34" x14ac:dyDescent="0.25">
      <c r="A243" s="29" t="s">
        <v>34</v>
      </c>
      <c r="B243" s="30" t="s">
        <v>412</v>
      </c>
      <c r="C243" s="30" t="s">
        <v>140</v>
      </c>
      <c r="D243" s="30" t="s">
        <v>46</v>
      </c>
      <c r="E243" s="30" t="s">
        <v>46</v>
      </c>
      <c r="F243" s="30" t="s">
        <v>38</v>
      </c>
      <c r="G243" s="30" t="s">
        <v>39</v>
      </c>
      <c r="H243" s="30" t="s">
        <v>120</v>
      </c>
      <c r="I243" s="31" t="s">
        <v>479</v>
      </c>
      <c r="J243" s="51">
        <v>1311000000000</v>
      </c>
      <c r="K243" s="51">
        <v>1498000000000</v>
      </c>
      <c r="L243" s="51">
        <v>1924000000000.0002</v>
      </c>
      <c r="M243" s="51">
        <v>1960000000000</v>
      </c>
      <c r="N243" s="51">
        <v>1836999999999.9998</v>
      </c>
      <c r="O243" s="51">
        <v>3235999999999.9995</v>
      </c>
      <c r="P243" s="51">
        <v>3334000000000</v>
      </c>
      <c r="Q243" s="51">
        <v>2919000000000</v>
      </c>
      <c r="R243" s="51">
        <v>5072000000000</v>
      </c>
      <c r="S243" s="51">
        <v>3891999999999.9995</v>
      </c>
      <c r="T243" s="51">
        <v>444000000000</v>
      </c>
      <c r="U243" s="51">
        <v>449000000000</v>
      </c>
      <c r="V243" s="51">
        <v>565000000000</v>
      </c>
      <c r="W243" s="51">
        <v>780000000000</v>
      </c>
      <c r="X243" s="51">
        <v>814000000000</v>
      </c>
      <c r="Y243" s="51">
        <v>1095000000000</v>
      </c>
      <c r="Z243" s="51">
        <v>1319000000000</v>
      </c>
      <c r="AA243" s="51">
        <v>1054000000000.0001</v>
      </c>
      <c r="AB243" s="51">
        <v>1106000000000</v>
      </c>
      <c r="AC243" s="51">
        <v>961000000000</v>
      </c>
      <c r="AD243" s="51">
        <v>558000000000</v>
      </c>
      <c r="AE243" s="51">
        <v>503000000000</v>
      </c>
      <c r="AF243" s="51">
        <v>704000000000</v>
      </c>
      <c r="AG243" s="51">
        <v>691000000000</v>
      </c>
      <c r="AH243" s="31" t="s">
        <v>415</v>
      </c>
    </row>
    <row r="244" spans="1:34" x14ac:dyDescent="0.25">
      <c r="A244" s="29" t="s">
        <v>45</v>
      </c>
      <c r="B244" s="30" t="s">
        <v>412</v>
      </c>
      <c r="C244" s="30" t="s">
        <v>140</v>
      </c>
      <c r="D244" s="30" t="s">
        <v>46</v>
      </c>
      <c r="E244" s="30" t="s">
        <v>46</v>
      </c>
      <c r="F244" s="30" t="s">
        <v>38</v>
      </c>
      <c r="G244" s="30" t="s">
        <v>39</v>
      </c>
      <c r="H244" s="30" t="s">
        <v>501</v>
      </c>
      <c r="I244" s="31" t="s">
        <v>479</v>
      </c>
      <c r="J244" s="51"/>
      <c r="K244" s="51"/>
      <c r="L244" s="51"/>
      <c r="M244" s="51"/>
      <c r="N244" s="51"/>
      <c r="O244" s="51"/>
      <c r="P244" s="51"/>
      <c r="Q244" s="51"/>
      <c r="R244" s="51"/>
      <c r="S244" s="51"/>
      <c r="T244" s="51">
        <v>6637037623.2482071</v>
      </c>
      <c r="U244" s="51">
        <v>3734677190.0832009</v>
      </c>
      <c r="V244" s="51">
        <v>20291382166.514908</v>
      </c>
      <c r="W244" s="51">
        <v>244732502408.36002</v>
      </c>
      <c r="X244" s="51">
        <v>315134383283.71252</v>
      </c>
      <c r="Y244" s="51">
        <v>479859010891.02332</v>
      </c>
      <c r="Z244" s="51">
        <v>487366199934.74261</v>
      </c>
      <c r="AA244" s="51">
        <v>557894772658.27087</v>
      </c>
      <c r="AB244" s="51">
        <v>726979109312.83362</v>
      </c>
      <c r="AC244" s="51">
        <v>1531039448781.1201</v>
      </c>
      <c r="AD244" s="51">
        <v>1106620189521.655</v>
      </c>
      <c r="AE244" s="51">
        <v>1522467328072.3989</v>
      </c>
      <c r="AF244" s="51">
        <v>2237730788499.6978</v>
      </c>
      <c r="AG244" s="51">
        <v>3262183730038.9414</v>
      </c>
      <c r="AH244" s="31" t="s">
        <v>416</v>
      </c>
    </row>
    <row r="245" spans="1:34" x14ac:dyDescent="0.25">
      <c r="A245" s="26" t="s">
        <v>34</v>
      </c>
      <c r="B245" s="27" t="s">
        <v>332</v>
      </c>
      <c r="C245" s="27" t="s">
        <v>140</v>
      </c>
      <c r="D245" s="27" t="s">
        <v>46</v>
      </c>
      <c r="E245" s="27" t="s">
        <v>46</v>
      </c>
      <c r="F245" s="27" t="s">
        <v>38</v>
      </c>
      <c r="G245" s="27" t="s">
        <v>333</v>
      </c>
      <c r="H245" s="27" t="s">
        <v>334</v>
      </c>
      <c r="I245" s="34" t="s">
        <v>479</v>
      </c>
      <c r="J245" s="50">
        <v>17746000000000</v>
      </c>
      <c r="K245" s="50">
        <v>16259000000000</v>
      </c>
      <c r="L245" s="50">
        <v>16067000000000</v>
      </c>
      <c r="M245" s="50">
        <v>14854000000000</v>
      </c>
      <c r="N245" s="50">
        <v>15048000000000</v>
      </c>
      <c r="O245" s="50">
        <v>14970000000000</v>
      </c>
      <c r="P245" s="50">
        <v>14585000000000</v>
      </c>
      <c r="Q245" s="50">
        <v>15061000000000</v>
      </c>
      <c r="R245" s="50">
        <v>13983000000000</v>
      </c>
      <c r="S245" s="50">
        <v>12571000000000</v>
      </c>
      <c r="T245" s="50">
        <v>15459000000000</v>
      </c>
      <c r="U245" s="50">
        <v>14481000000000</v>
      </c>
      <c r="V245" s="50">
        <v>13215000000000</v>
      </c>
      <c r="W245" s="50">
        <v>13807000000000</v>
      </c>
      <c r="X245" s="50">
        <v>14134000000000</v>
      </c>
      <c r="Y245" s="50">
        <v>15591000000000</v>
      </c>
      <c r="Z245" s="50">
        <v>14564000000000</v>
      </c>
      <c r="AA245" s="50">
        <v>13539000000000</v>
      </c>
      <c r="AB245" s="50">
        <v>13014000000000</v>
      </c>
      <c r="AC245" s="50">
        <v>12740000000000</v>
      </c>
      <c r="AD245" s="50">
        <v>10478000000000</v>
      </c>
      <c r="AE245" s="50">
        <v>11416000000000</v>
      </c>
      <c r="AF245" s="54">
        <v>11799000000000</v>
      </c>
      <c r="AG245" s="55">
        <v>8532000000000</v>
      </c>
      <c r="AH245" s="28" t="s">
        <v>417</v>
      </c>
    </row>
    <row r="246" spans="1:34" x14ac:dyDescent="0.25">
      <c r="A246" s="29" t="s">
        <v>45</v>
      </c>
      <c r="B246" s="30" t="s">
        <v>418</v>
      </c>
      <c r="C246" s="30" t="s">
        <v>140</v>
      </c>
      <c r="D246" s="30" t="s">
        <v>419</v>
      </c>
      <c r="E246" s="30" t="s">
        <v>420</v>
      </c>
      <c r="F246" s="30" t="s">
        <v>421</v>
      </c>
      <c r="G246" s="30" t="s">
        <v>39</v>
      </c>
      <c r="H246" s="30" t="s">
        <v>47</v>
      </c>
      <c r="I246" s="31" t="s">
        <v>479</v>
      </c>
      <c r="J246" s="51">
        <v>6536936409.9025383</v>
      </c>
      <c r="K246" s="51">
        <v>7812433833.8582315</v>
      </c>
      <c r="L246" s="51">
        <v>12520592341.362804</v>
      </c>
      <c r="M246" s="51">
        <v>2812101822.1699791</v>
      </c>
      <c r="N246" s="51">
        <v>3982962288.7484117</v>
      </c>
      <c r="O246" s="51">
        <v>6955111999.3941488</v>
      </c>
      <c r="P246" s="51">
        <v>51402767601.044014</v>
      </c>
      <c r="Q246" s="51">
        <v>46433494073.822823</v>
      </c>
      <c r="R246" s="51">
        <v>30056658017.870171</v>
      </c>
      <c r="S246" s="51">
        <v>18508806717.940731</v>
      </c>
      <c r="T246" s="51">
        <v>13576533645.733074</v>
      </c>
      <c r="U246" s="51">
        <v>30450014738.842896</v>
      </c>
      <c r="V246" s="51">
        <v>48826283657.35656</v>
      </c>
      <c r="W246" s="51">
        <v>145556351080.26495</v>
      </c>
      <c r="X246" s="51">
        <v>153930744808.85617</v>
      </c>
      <c r="Y246" s="51">
        <v>294919316988.46808</v>
      </c>
      <c r="Z246" s="51">
        <v>392364381280.70941</v>
      </c>
      <c r="AA246" s="51">
        <v>402495048075.13916</v>
      </c>
      <c r="AB246" s="51">
        <v>411479859094.17065</v>
      </c>
      <c r="AC246" s="51">
        <v>467341491283.25305</v>
      </c>
      <c r="AD246" s="51">
        <v>483551056059.88721</v>
      </c>
      <c r="AE246" s="51">
        <v>446972784996.33136</v>
      </c>
      <c r="AF246" s="51">
        <v>413790356772.16681</v>
      </c>
      <c r="AG246" s="51">
        <v>390988411321.17419</v>
      </c>
      <c r="AH246" s="31" t="s">
        <v>422</v>
      </c>
    </row>
    <row r="247" spans="1:34" x14ac:dyDescent="0.25">
      <c r="A247" s="29" t="s">
        <v>34</v>
      </c>
      <c r="B247" s="30" t="s">
        <v>418</v>
      </c>
      <c r="C247" s="30" t="s">
        <v>140</v>
      </c>
      <c r="D247" s="30" t="s">
        <v>419</v>
      </c>
      <c r="E247" s="30" t="s">
        <v>420</v>
      </c>
      <c r="F247" s="30" t="s">
        <v>421</v>
      </c>
      <c r="G247" s="30" t="s">
        <v>39</v>
      </c>
      <c r="H247" s="30" t="s">
        <v>50</v>
      </c>
      <c r="I247" s="31" t="s">
        <v>479</v>
      </c>
      <c r="J247" s="51">
        <v>13842830566154.203</v>
      </c>
      <c r="K247" s="51">
        <v>13423097244878.225</v>
      </c>
      <c r="L247" s="51">
        <v>13403323685402.193</v>
      </c>
      <c r="M247" s="51">
        <v>13023313811358.191</v>
      </c>
      <c r="N247" s="51">
        <v>12790895470957.816</v>
      </c>
      <c r="O247" s="51">
        <v>12581681015734.57</v>
      </c>
      <c r="P247" s="51">
        <v>12298095445825.387</v>
      </c>
      <c r="Q247" s="51">
        <v>12361201096684.225</v>
      </c>
      <c r="R247" s="51">
        <v>11366025544575.451</v>
      </c>
      <c r="S247" s="51">
        <v>10396400111061.74</v>
      </c>
      <c r="T247" s="51">
        <v>10111160402635.375</v>
      </c>
      <c r="U247" s="51">
        <v>9857333502197.498</v>
      </c>
      <c r="V247" s="51">
        <v>9605599352237.0527</v>
      </c>
      <c r="W247" s="51">
        <v>9414591787178.7168</v>
      </c>
      <c r="X247" s="51">
        <v>8998280879236.3262</v>
      </c>
      <c r="Y247" s="51">
        <v>8992309974132.127</v>
      </c>
      <c r="Z247" s="51">
        <v>9154170082375.75</v>
      </c>
      <c r="AA247" s="51">
        <v>8924289319534.3789</v>
      </c>
      <c r="AB247" s="51">
        <v>8543961150626.4082</v>
      </c>
      <c r="AC247" s="51">
        <v>7740546150524.2852</v>
      </c>
      <c r="AD247" s="51">
        <v>5941825035218.4102</v>
      </c>
      <c r="AE247" s="51">
        <v>4824503186498.8652</v>
      </c>
      <c r="AF247" s="51">
        <v>3816004821017.6733</v>
      </c>
      <c r="AG247" s="51">
        <v>2654380269606.1841</v>
      </c>
      <c r="AH247" s="31" t="s">
        <v>423</v>
      </c>
    </row>
    <row r="248" spans="1:34" x14ac:dyDescent="0.25">
      <c r="A248" s="29" t="s">
        <v>45</v>
      </c>
      <c r="B248" s="30" t="s">
        <v>418</v>
      </c>
      <c r="C248" s="30" t="s">
        <v>140</v>
      </c>
      <c r="D248" s="30" t="s">
        <v>419</v>
      </c>
      <c r="E248" s="30" t="s">
        <v>420</v>
      </c>
      <c r="F248" s="30" t="s">
        <v>421</v>
      </c>
      <c r="G248" s="30" t="s">
        <v>39</v>
      </c>
      <c r="H248" s="30" t="s">
        <v>52</v>
      </c>
      <c r="I248" s="31" t="s">
        <v>479</v>
      </c>
      <c r="J248" s="51">
        <v>13770580446.725847</v>
      </c>
      <c r="K248" s="51">
        <v>19217827399.097088</v>
      </c>
      <c r="L248" s="51">
        <v>27291805942.733967</v>
      </c>
      <c r="M248" s="51">
        <v>159617995592.1684</v>
      </c>
      <c r="N248" s="51">
        <v>250685360436.70248</v>
      </c>
      <c r="O248" s="51">
        <v>283955500082.43427</v>
      </c>
      <c r="P248" s="51">
        <v>324916557751.04907</v>
      </c>
      <c r="Q248" s="51">
        <v>333285548349.94562</v>
      </c>
      <c r="R248" s="51">
        <v>392367948916.00391</v>
      </c>
      <c r="S248" s="51">
        <v>442227355128.54572</v>
      </c>
      <c r="T248" s="51">
        <v>699793257088.87866</v>
      </c>
      <c r="U248" s="51">
        <v>731937763288.53406</v>
      </c>
      <c r="V248" s="51">
        <v>671275307830.18933</v>
      </c>
      <c r="W248" s="51">
        <v>714662555719.52808</v>
      </c>
      <c r="X248" s="51">
        <v>715358497299.51611</v>
      </c>
      <c r="Y248" s="51">
        <v>713393386923.65283</v>
      </c>
      <c r="Z248" s="51">
        <v>709607706088.39465</v>
      </c>
      <c r="AA248" s="51">
        <v>692461645167.047</v>
      </c>
      <c r="AB248" s="51">
        <v>690004452164.79028</v>
      </c>
      <c r="AC248" s="51">
        <v>634655211255.85352</v>
      </c>
      <c r="AD248" s="51">
        <v>453091920741.15778</v>
      </c>
      <c r="AE248" s="51">
        <v>514519867200.64978</v>
      </c>
      <c r="AF248" s="51">
        <v>533498351047.68951</v>
      </c>
      <c r="AG248" s="51">
        <v>508467671226.5722</v>
      </c>
      <c r="AH248" s="31" t="s">
        <v>424</v>
      </c>
    </row>
    <row r="249" spans="1:34" x14ac:dyDescent="0.25">
      <c r="A249" s="29" t="s">
        <v>34</v>
      </c>
      <c r="B249" s="30" t="s">
        <v>418</v>
      </c>
      <c r="C249" s="30" t="s">
        <v>140</v>
      </c>
      <c r="D249" s="30" t="s">
        <v>419</v>
      </c>
      <c r="E249" s="30" t="s">
        <v>420</v>
      </c>
      <c r="F249" s="30" t="s">
        <v>421</v>
      </c>
      <c r="G249" s="30" t="s">
        <v>39</v>
      </c>
      <c r="H249" s="30" t="s">
        <v>54</v>
      </c>
      <c r="I249" s="31" t="s">
        <v>479</v>
      </c>
      <c r="J249" s="51">
        <v>5258281178604.085</v>
      </c>
      <c r="K249" s="51">
        <v>5447015338991.4063</v>
      </c>
      <c r="L249" s="51">
        <v>6597970939017.5107</v>
      </c>
      <c r="M249" s="51">
        <v>6424986796294.8662</v>
      </c>
      <c r="N249" s="51">
        <v>6572704755941.0654</v>
      </c>
      <c r="O249" s="51">
        <v>6990654672559.9268</v>
      </c>
      <c r="P249" s="51">
        <v>7984365480574.3682</v>
      </c>
      <c r="Q249" s="51">
        <v>8175277423849.0381</v>
      </c>
      <c r="R249" s="51">
        <v>8684461264533.9053</v>
      </c>
      <c r="S249" s="51">
        <v>9622091379056.2773</v>
      </c>
      <c r="T249" s="51">
        <v>9589275154689.5098</v>
      </c>
      <c r="U249" s="51">
        <v>9159681191162.0234</v>
      </c>
      <c r="V249" s="51">
        <v>9116559298766.7891</v>
      </c>
      <c r="W249" s="51">
        <v>9251605074090.3867</v>
      </c>
      <c r="X249" s="51">
        <v>8577708308217.3613</v>
      </c>
      <c r="Y249" s="51">
        <v>9203892387157.2734</v>
      </c>
      <c r="Z249" s="51">
        <v>9272810669103.9238</v>
      </c>
      <c r="AA249" s="51">
        <v>9113917289248.4648</v>
      </c>
      <c r="AB249" s="51">
        <v>8937452514661.1992</v>
      </c>
      <c r="AC249" s="51">
        <v>8415404323401.585</v>
      </c>
      <c r="AD249" s="51">
        <v>5987606414454.8076</v>
      </c>
      <c r="AE249" s="51">
        <v>6823021070376.6543</v>
      </c>
      <c r="AF249" s="51">
        <v>6886695881080.8545</v>
      </c>
      <c r="AG249" s="51">
        <v>6678931173036.0771</v>
      </c>
      <c r="AH249" s="31" t="s">
        <v>425</v>
      </c>
    </row>
    <row r="250" spans="1:34" x14ac:dyDescent="0.25">
      <c r="A250" s="29" t="s">
        <v>45</v>
      </c>
      <c r="B250" s="30" t="s">
        <v>418</v>
      </c>
      <c r="C250" s="30" t="s">
        <v>140</v>
      </c>
      <c r="D250" s="30" t="s">
        <v>419</v>
      </c>
      <c r="E250" s="30" t="s">
        <v>420</v>
      </c>
      <c r="F250" s="30" t="s">
        <v>421</v>
      </c>
      <c r="G250" s="30" t="s">
        <v>39</v>
      </c>
      <c r="H250" s="30" t="s">
        <v>501</v>
      </c>
      <c r="I250" s="31" t="s">
        <v>479</v>
      </c>
      <c r="J250" s="51"/>
      <c r="K250" s="51"/>
      <c r="L250" s="51"/>
      <c r="M250" s="51"/>
      <c r="N250" s="51"/>
      <c r="O250" s="51"/>
      <c r="P250" s="51"/>
      <c r="Q250" s="51"/>
      <c r="R250" s="51"/>
      <c r="S250" s="51"/>
      <c r="T250" s="51">
        <v>5342226800.1471291</v>
      </c>
      <c r="U250" s="51">
        <v>4722323643.4071569</v>
      </c>
      <c r="V250" s="51">
        <v>23229143009.622044</v>
      </c>
      <c r="W250" s="51">
        <v>306354825899.81293</v>
      </c>
      <c r="X250" s="51">
        <v>280357527092.47278</v>
      </c>
      <c r="Y250" s="51">
        <v>415284950968.21881</v>
      </c>
      <c r="Z250" s="51">
        <v>662101591899.60254</v>
      </c>
      <c r="AA250" s="51">
        <v>857479748424.59656</v>
      </c>
      <c r="AB250" s="51">
        <v>922651868828.36438</v>
      </c>
      <c r="AC250" s="51">
        <v>1471525560840.2529</v>
      </c>
      <c r="AD250" s="51">
        <v>1152426751987.3291</v>
      </c>
      <c r="AE250" s="51">
        <v>1563283152886.4697</v>
      </c>
      <c r="AF250" s="51">
        <v>2187675930918.6921</v>
      </c>
      <c r="AG250" s="51">
        <v>2931882485098.3838</v>
      </c>
      <c r="AH250" s="31" t="s">
        <v>426</v>
      </c>
    </row>
    <row r="251" spans="1:34" x14ac:dyDescent="0.25">
      <c r="A251" s="29" t="s">
        <v>45</v>
      </c>
      <c r="B251" s="30" t="s">
        <v>418</v>
      </c>
      <c r="C251" s="30" t="s">
        <v>140</v>
      </c>
      <c r="D251" s="30" t="s">
        <v>419</v>
      </c>
      <c r="E251" s="30" t="s">
        <v>420</v>
      </c>
      <c r="F251" s="30" t="s">
        <v>427</v>
      </c>
      <c r="G251" s="30" t="s">
        <v>39</v>
      </c>
      <c r="H251" s="30" t="s">
        <v>47</v>
      </c>
      <c r="I251" s="31" t="s">
        <v>479</v>
      </c>
      <c r="J251" s="51">
        <v>161998405551.99612</v>
      </c>
      <c r="K251" s="51">
        <v>199757273541.81549</v>
      </c>
      <c r="L251" s="51">
        <v>330087404956.76001</v>
      </c>
      <c r="M251" s="51">
        <v>75543501759.122406</v>
      </c>
      <c r="N251" s="51">
        <v>116541771115.05734</v>
      </c>
      <c r="O251" s="51">
        <v>216476090119.21609</v>
      </c>
      <c r="P251" s="51">
        <v>1649721221035.8152</v>
      </c>
      <c r="Q251" s="51">
        <v>1529523988418.9402</v>
      </c>
      <c r="R251" s="51">
        <v>988682986709.23987</v>
      </c>
      <c r="S251" s="51">
        <v>606937532703.67517</v>
      </c>
      <c r="T251" s="51">
        <v>459492471241.95618</v>
      </c>
      <c r="U251" s="51">
        <v>1067310017444.6317</v>
      </c>
      <c r="V251" s="51">
        <v>1731521572880.3589</v>
      </c>
      <c r="W251" s="51">
        <v>5320821276465.5088</v>
      </c>
      <c r="X251" s="51">
        <v>5950627497931.2354</v>
      </c>
      <c r="Y251" s="51">
        <v>11173869037666.926</v>
      </c>
      <c r="Z251" s="51">
        <v>15020282106251.387</v>
      </c>
      <c r="AA251" s="51">
        <v>16184994399797.291</v>
      </c>
      <c r="AB251" s="51">
        <v>16782395302615.313</v>
      </c>
      <c r="AC251" s="51">
        <v>19506483409214.309</v>
      </c>
      <c r="AD251" s="51">
        <v>25087712645865.23</v>
      </c>
      <c r="AE251" s="51">
        <v>27034772985049.43</v>
      </c>
      <c r="AF251" s="51">
        <v>26014850473127.688</v>
      </c>
      <c r="AG251" s="51">
        <v>25634017789987.695</v>
      </c>
      <c r="AH251" s="31" t="s">
        <v>428</v>
      </c>
    </row>
    <row r="252" spans="1:34" x14ac:dyDescent="0.25">
      <c r="A252" s="29" t="s">
        <v>34</v>
      </c>
      <c r="B252" s="30" t="s">
        <v>418</v>
      </c>
      <c r="C252" s="30" t="s">
        <v>140</v>
      </c>
      <c r="D252" s="30" t="s">
        <v>419</v>
      </c>
      <c r="E252" s="30" t="s">
        <v>420</v>
      </c>
      <c r="F252" s="30" t="s">
        <v>427</v>
      </c>
      <c r="G252" s="30" t="s">
        <v>39</v>
      </c>
      <c r="H252" s="30" t="s">
        <v>50</v>
      </c>
      <c r="I252" s="31" t="s">
        <v>479</v>
      </c>
      <c r="J252" s="51">
        <v>343053127554724.25</v>
      </c>
      <c r="K252" s="51">
        <v>343217154237237</v>
      </c>
      <c r="L252" s="51">
        <v>353359346945108.38</v>
      </c>
      <c r="M252" s="51">
        <v>349854589923334.81</v>
      </c>
      <c r="N252" s="51">
        <v>374262547386912.94</v>
      </c>
      <c r="O252" s="51">
        <v>391601618155198.69</v>
      </c>
      <c r="P252" s="51">
        <v>394695266075322.94</v>
      </c>
      <c r="Q252" s="51">
        <v>407179213629495.94</v>
      </c>
      <c r="R252" s="51">
        <v>373873771187175.44</v>
      </c>
      <c r="S252" s="51">
        <v>340916922877136.56</v>
      </c>
      <c r="T252" s="51">
        <v>342208269191813.81</v>
      </c>
      <c r="U252" s="51">
        <v>345511517233103.19</v>
      </c>
      <c r="V252" s="51">
        <v>340642401038812.25</v>
      </c>
      <c r="W252" s="51">
        <v>344150976021889.13</v>
      </c>
      <c r="X252" s="51">
        <v>347853950168192.06</v>
      </c>
      <c r="Y252" s="51">
        <v>340699602261005.44</v>
      </c>
      <c r="Z252" s="51">
        <v>350435013079130.31</v>
      </c>
      <c r="AA252" s="51">
        <v>358860496171546</v>
      </c>
      <c r="AB252" s="51">
        <v>348469385101020.88</v>
      </c>
      <c r="AC252" s="51">
        <v>323084592058925.44</v>
      </c>
      <c r="AD252" s="51">
        <v>308275201154985.75</v>
      </c>
      <c r="AE252" s="51">
        <v>291806017705787</v>
      </c>
      <c r="AF252" s="51">
        <v>239910846637174.81</v>
      </c>
      <c r="AG252" s="51">
        <v>174026720696292.84</v>
      </c>
      <c r="AH252" s="31" t="s">
        <v>429</v>
      </c>
    </row>
    <row r="253" spans="1:34" x14ac:dyDescent="0.25">
      <c r="A253" s="29" t="s">
        <v>45</v>
      </c>
      <c r="B253" s="30" t="s">
        <v>418</v>
      </c>
      <c r="C253" s="30" t="s">
        <v>140</v>
      </c>
      <c r="D253" s="30" t="s">
        <v>419</v>
      </c>
      <c r="E253" s="30" t="s">
        <v>420</v>
      </c>
      <c r="F253" s="30" t="s">
        <v>427</v>
      </c>
      <c r="G253" s="30" t="s">
        <v>39</v>
      </c>
      <c r="H253" s="30" t="s">
        <v>52</v>
      </c>
      <c r="I253" s="31" t="s">
        <v>479</v>
      </c>
      <c r="J253" s="51">
        <v>343250582167.86035</v>
      </c>
      <c r="K253" s="51">
        <v>459356776135.70941</v>
      </c>
      <c r="L253" s="51">
        <v>565985405382.73242</v>
      </c>
      <c r="M253" s="51">
        <v>3471507512576.041</v>
      </c>
      <c r="N253" s="51">
        <v>5298745838932.2158</v>
      </c>
      <c r="O253" s="51">
        <v>5461289950700.1641</v>
      </c>
      <c r="P253" s="51">
        <v>5499844775504.9541</v>
      </c>
      <c r="Q253" s="51">
        <v>5390892955857.6504</v>
      </c>
      <c r="R253" s="51">
        <v>5555171778857.3057</v>
      </c>
      <c r="S253" s="51">
        <v>5230559113445.3066</v>
      </c>
      <c r="T253" s="51">
        <v>7708666958708.3203</v>
      </c>
      <c r="U253" s="51">
        <v>7892921793747.124</v>
      </c>
      <c r="V253" s="51">
        <v>6918486953493.2471</v>
      </c>
      <c r="W253" s="51">
        <v>6960207577055.2559</v>
      </c>
      <c r="X253" s="51">
        <v>7280623757170.1631</v>
      </c>
      <c r="Y253" s="51">
        <v>6697024976094.3027</v>
      </c>
      <c r="Z253" s="51">
        <v>7046448595725.8389</v>
      </c>
      <c r="AA253" s="51">
        <v>7298021152277.127</v>
      </c>
      <c r="AB253" s="51">
        <v>7406263254543.2227</v>
      </c>
      <c r="AC253" s="51">
        <v>7429434099673.8887</v>
      </c>
      <c r="AD253" s="51">
        <v>6509010706053.1133</v>
      </c>
      <c r="AE253" s="51">
        <v>7036507413718.666</v>
      </c>
      <c r="AF253" s="51">
        <v>7366281767485.8545</v>
      </c>
      <c r="AG253" s="51">
        <v>7351493010566.3037</v>
      </c>
      <c r="AH253" s="31" t="s">
        <v>430</v>
      </c>
    </row>
    <row r="254" spans="1:34" x14ac:dyDescent="0.25">
      <c r="A254" s="29" t="s">
        <v>34</v>
      </c>
      <c r="B254" s="30" t="s">
        <v>418</v>
      </c>
      <c r="C254" s="30" t="s">
        <v>140</v>
      </c>
      <c r="D254" s="30" t="s">
        <v>419</v>
      </c>
      <c r="E254" s="30" t="s">
        <v>420</v>
      </c>
      <c r="F254" s="30" t="s">
        <v>427</v>
      </c>
      <c r="G254" s="30" t="s">
        <v>39</v>
      </c>
      <c r="H254" s="30" t="s">
        <v>54</v>
      </c>
      <c r="I254" s="31" t="s">
        <v>479</v>
      </c>
      <c r="J254" s="51">
        <v>131069861778215.61</v>
      </c>
      <c r="K254" s="51">
        <v>130198037151608.92</v>
      </c>
      <c r="L254" s="51">
        <v>136830639366960.97</v>
      </c>
      <c r="M254" s="51">
        <v>139736060766783.95</v>
      </c>
      <c r="N254" s="51">
        <v>138927506238907.25</v>
      </c>
      <c r="O254" s="51">
        <v>134450616737423.09</v>
      </c>
      <c r="P254" s="51">
        <v>135150917140101.5</v>
      </c>
      <c r="Q254" s="51">
        <v>132235092984394.17</v>
      </c>
      <c r="R254" s="51">
        <v>122955185979387.78</v>
      </c>
      <c r="S254" s="51">
        <v>113807789521516.2</v>
      </c>
      <c r="T254" s="51">
        <v>105631953143454.22</v>
      </c>
      <c r="U254" s="51">
        <v>98774309679931.891</v>
      </c>
      <c r="V254" s="51">
        <v>93959655350857.813</v>
      </c>
      <c r="W254" s="51">
        <v>90102792179695.625</v>
      </c>
      <c r="X254" s="51">
        <v>87300377540263.375</v>
      </c>
      <c r="Y254" s="51">
        <v>86402114631142.516</v>
      </c>
      <c r="Z254" s="51">
        <v>92079585885443.531</v>
      </c>
      <c r="AA254" s="51">
        <v>96053783803425</v>
      </c>
      <c r="AB254" s="51">
        <v>95931447892674.719</v>
      </c>
      <c r="AC254" s="51">
        <v>98512847186908.141</v>
      </c>
      <c r="AD254" s="51">
        <v>86016528812888.156</v>
      </c>
      <c r="AE254" s="51">
        <v>93310757088688.313</v>
      </c>
      <c r="AF254" s="51">
        <v>95088095787743.359</v>
      </c>
      <c r="AG254" s="51">
        <v>96564872488715.625</v>
      </c>
      <c r="AH254" s="31" t="s">
        <v>431</v>
      </c>
    </row>
    <row r="255" spans="1:34" x14ac:dyDescent="0.25">
      <c r="A255" s="29" t="s">
        <v>45</v>
      </c>
      <c r="B255" s="30" t="s">
        <v>418</v>
      </c>
      <c r="C255" s="30" t="s">
        <v>140</v>
      </c>
      <c r="D255" s="30" t="s">
        <v>419</v>
      </c>
      <c r="E255" s="30" t="s">
        <v>420</v>
      </c>
      <c r="F255" s="30" t="s">
        <v>427</v>
      </c>
      <c r="G255" s="30" t="s">
        <v>39</v>
      </c>
      <c r="H255" s="30" t="s">
        <v>501</v>
      </c>
      <c r="I255" s="31" t="s">
        <v>479</v>
      </c>
      <c r="J255" s="51"/>
      <c r="K255" s="51"/>
      <c r="L255" s="51"/>
      <c r="M255" s="51"/>
      <c r="N255" s="51"/>
      <c r="O255" s="51"/>
      <c r="P255" s="51"/>
      <c r="Q255" s="51"/>
      <c r="R255" s="51"/>
      <c r="S255" s="51"/>
      <c r="T255" s="51">
        <v>180805576621.25311</v>
      </c>
      <c r="U255" s="51">
        <v>165523181957.43561</v>
      </c>
      <c r="V255" s="51">
        <v>823772755734.26563</v>
      </c>
      <c r="W255" s="51">
        <v>11198819314292.5</v>
      </c>
      <c r="X255" s="51">
        <v>10838011678824.066</v>
      </c>
      <c r="Y255" s="51">
        <v>15734268283329.35</v>
      </c>
      <c r="Z255" s="51">
        <v>25346216852990.125</v>
      </c>
      <c r="AA255" s="51">
        <v>34480684899260.758</v>
      </c>
      <c r="AB255" s="51">
        <v>37630780819895.891</v>
      </c>
      <c r="AC255" s="51">
        <v>61420373483097.539</v>
      </c>
      <c r="AD255" s="51">
        <v>59790483004725.82</v>
      </c>
      <c r="AE255" s="51">
        <v>94553866741539.766</v>
      </c>
      <c r="AF255" s="51">
        <v>137538396666517.78</v>
      </c>
      <c r="AG255" s="51">
        <v>192220346191869.84</v>
      </c>
      <c r="AH255" s="31" t="s">
        <v>432</v>
      </c>
    </row>
    <row r="256" spans="1:34" x14ac:dyDescent="0.25">
      <c r="A256" s="29" t="s">
        <v>45</v>
      </c>
      <c r="B256" s="30" t="s">
        <v>418</v>
      </c>
      <c r="C256" s="30" t="s">
        <v>140</v>
      </c>
      <c r="D256" s="30" t="s">
        <v>419</v>
      </c>
      <c r="E256" s="30" t="s">
        <v>420</v>
      </c>
      <c r="F256" s="30" t="s">
        <v>433</v>
      </c>
      <c r="G256" s="30" t="s">
        <v>39</v>
      </c>
      <c r="H256" s="30" t="s">
        <v>47</v>
      </c>
      <c r="I256" s="31" t="s">
        <v>479</v>
      </c>
      <c r="J256" s="51">
        <v>266566337.2346108</v>
      </c>
      <c r="K256" s="51">
        <v>379799379.55086553</v>
      </c>
      <c r="L256" s="51">
        <v>690137293.9721005</v>
      </c>
      <c r="M256" s="51">
        <v>190470845.2763193</v>
      </c>
      <c r="N256" s="51">
        <v>314046443.64990896</v>
      </c>
      <c r="O256" s="51">
        <v>626594201.11693716</v>
      </c>
      <c r="P256" s="51">
        <v>5229024432.9183722</v>
      </c>
      <c r="Q256" s="51">
        <v>5048019033.7146196</v>
      </c>
      <c r="R256" s="51">
        <v>3477847206.3622227</v>
      </c>
      <c r="S256" s="51">
        <v>2286921128.3042068</v>
      </c>
      <c r="T256" s="51">
        <v>1694207146.0645914</v>
      </c>
      <c r="U256" s="51">
        <v>3736987892.8121223</v>
      </c>
      <c r="V256" s="51">
        <v>5963544333.4627056</v>
      </c>
      <c r="W256" s="51">
        <v>17371512078.901005</v>
      </c>
      <c r="X256" s="51">
        <v>19205032314.721188</v>
      </c>
      <c r="Y256" s="51">
        <v>38505343173.291092</v>
      </c>
      <c r="Z256" s="51">
        <v>51036805587.999779</v>
      </c>
      <c r="AA256" s="51">
        <v>54460453556.566566</v>
      </c>
      <c r="AB256" s="51">
        <v>60637184373.65139</v>
      </c>
      <c r="AC256" s="51">
        <v>68677183889.869736</v>
      </c>
      <c r="AD256" s="51">
        <v>93797320757.980911</v>
      </c>
      <c r="AE256" s="51">
        <v>112893681995.2084</v>
      </c>
      <c r="AF256" s="51">
        <v>115820389093.4066</v>
      </c>
      <c r="AG256" s="51">
        <v>112128047287.23312</v>
      </c>
      <c r="AH256" s="31" t="s">
        <v>434</v>
      </c>
    </row>
    <row r="257" spans="1:34" x14ac:dyDescent="0.25">
      <c r="A257" s="29" t="s">
        <v>34</v>
      </c>
      <c r="B257" s="30" t="s">
        <v>418</v>
      </c>
      <c r="C257" s="30" t="s">
        <v>140</v>
      </c>
      <c r="D257" s="30" t="s">
        <v>419</v>
      </c>
      <c r="E257" s="30" t="s">
        <v>420</v>
      </c>
      <c r="F257" s="30" t="s">
        <v>433</v>
      </c>
      <c r="G257" s="30" t="s">
        <v>39</v>
      </c>
      <c r="H257" s="30" t="s">
        <v>50</v>
      </c>
      <c r="I257" s="31" t="s">
        <v>479</v>
      </c>
      <c r="J257" s="51">
        <v>564489603323.83838</v>
      </c>
      <c r="K257" s="51">
        <v>652560279379.41003</v>
      </c>
      <c r="L257" s="51">
        <v>738793603871.0448</v>
      </c>
      <c r="M257" s="51">
        <v>882102337259.61401</v>
      </c>
      <c r="N257" s="51">
        <v>1008529567327.21</v>
      </c>
      <c r="O257" s="51">
        <v>1133498405985.2769</v>
      </c>
      <c r="P257" s="51">
        <v>1251042396465.7695</v>
      </c>
      <c r="Q257" s="51">
        <v>1343848436571.0088</v>
      </c>
      <c r="R257" s="51">
        <v>1315159528519.1479</v>
      </c>
      <c r="S257" s="51">
        <v>1284564015099.1084</v>
      </c>
      <c r="T257" s="51">
        <v>1261765385491.7559</v>
      </c>
      <c r="U257" s="51">
        <v>1209744437533.3381</v>
      </c>
      <c r="V257" s="51">
        <v>1173208634688.2051</v>
      </c>
      <c r="W257" s="51">
        <v>1123590236599.9292</v>
      </c>
      <c r="X257" s="51">
        <v>1122662501745.5835</v>
      </c>
      <c r="Y257" s="51">
        <v>1174056636948.2849</v>
      </c>
      <c r="Z257" s="51">
        <v>1190728876277.4983</v>
      </c>
      <c r="AA257" s="51">
        <v>1207520058535.3115</v>
      </c>
      <c r="AB257" s="51">
        <v>1259069517308.4541</v>
      </c>
      <c r="AC257" s="51">
        <v>1137495645695.5808</v>
      </c>
      <c r="AD257" s="51">
        <v>1152571712400.8474</v>
      </c>
      <c r="AE257" s="51">
        <v>1218543828179.4783</v>
      </c>
      <c r="AF257" s="51">
        <v>1068104067480.5574</v>
      </c>
      <c r="AG257" s="51">
        <v>761225826062.1814</v>
      </c>
      <c r="AH257" s="31" t="s">
        <v>435</v>
      </c>
    </row>
    <row r="258" spans="1:34" x14ac:dyDescent="0.25">
      <c r="A258" s="29" t="s">
        <v>45</v>
      </c>
      <c r="B258" s="30" t="s">
        <v>418</v>
      </c>
      <c r="C258" s="30" t="s">
        <v>140</v>
      </c>
      <c r="D258" s="30" t="s">
        <v>419</v>
      </c>
      <c r="E258" s="30" t="s">
        <v>420</v>
      </c>
      <c r="F258" s="30" t="s">
        <v>433</v>
      </c>
      <c r="G258" s="30" t="s">
        <v>39</v>
      </c>
      <c r="H258" s="30" t="s">
        <v>52</v>
      </c>
      <c r="I258" s="31" t="s">
        <v>479</v>
      </c>
      <c r="J258" s="51">
        <v>51679531504.920334</v>
      </c>
      <c r="K258" s="51">
        <v>64837703032.620193</v>
      </c>
      <c r="L258" s="51">
        <v>72964172248.471207</v>
      </c>
      <c r="M258" s="51">
        <v>412178178211.8894</v>
      </c>
      <c r="N258" s="51">
        <v>595458688293.8064</v>
      </c>
      <c r="O258" s="51">
        <v>605888866463.76965</v>
      </c>
      <c r="P258" s="51">
        <v>572674856746.00989</v>
      </c>
      <c r="Q258" s="51">
        <v>540454043354.35809</v>
      </c>
      <c r="R258" s="51">
        <v>535413510687.35413</v>
      </c>
      <c r="S258" s="51">
        <v>520566861301.72815</v>
      </c>
      <c r="T258" s="51">
        <v>764636560799.43115</v>
      </c>
      <c r="U258" s="51">
        <v>773573647916.3822</v>
      </c>
      <c r="V258" s="51">
        <v>679753766901.75647</v>
      </c>
      <c r="W258" s="51">
        <v>673713435264.11877</v>
      </c>
      <c r="X258" s="51">
        <v>706333525504.62329</v>
      </c>
      <c r="Y258" s="51">
        <v>638904943946.71228</v>
      </c>
      <c r="Z258" s="51">
        <v>620617020172.80676</v>
      </c>
      <c r="AA258" s="51">
        <v>614100777181.46838</v>
      </c>
      <c r="AB258" s="51">
        <v>621419370374.77319</v>
      </c>
      <c r="AC258" s="51">
        <v>589595706462.23669</v>
      </c>
      <c r="AD258" s="51">
        <v>489732985563.60065</v>
      </c>
      <c r="AE258" s="51">
        <v>564069956975.1521</v>
      </c>
      <c r="AF258" s="51">
        <v>582592192889.29785</v>
      </c>
      <c r="AG258" s="51">
        <v>570966110207.57483</v>
      </c>
      <c r="AH258" s="31" t="s">
        <v>436</v>
      </c>
    </row>
    <row r="259" spans="1:34" x14ac:dyDescent="0.25">
      <c r="A259" s="29" t="s">
        <v>34</v>
      </c>
      <c r="B259" s="30" t="s">
        <v>418</v>
      </c>
      <c r="C259" s="30" t="s">
        <v>140</v>
      </c>
      <c r="D259" s="30" t="s">
        <v>419</v>
      </c>
      <c r="E259" s="30" t="s">
        <v>420</v>
      </c>
      <c r="F259" s="30" t="s">
        <v>433</v>
      </c>
      <c r="G259" s="30" t="s">
        <v>39</v>
      </c>
      <c r="H259" s="30" t="s">
        <v>54</v>
      </c>
      <c r="I259" s="31" t="s">
        <v>479</v>
      </c>
      <c r="J259" s="51">
        <v>19733772943174.004</v>
      </c>
      <c r="K259" s="51">
        <v>18377309548541.629</v>
      </c>
      <c r="L259" s="51">
        <v>17639561452804.871</v>
      </c>
      <c r="M259" s="51">
        <v>16591107681233.135</v>
      </c>
      <c r="N259" s="51">
        <v>15612296408921.527</v>
      </c>
      <c r="O259" s="51">
        <v>14916280312117.133</v>
      </c>
      <c r="P259" s="51">
        <v>14072675733869.857</v>
      </c>
      <c r="Q259" s="51">
        <v>13256985672308.805</v>
      </c>
      <c r="R259" s="51">
        <v>11850554834864.549</v>
      </c>
      <c r="S259" s="51">
        <v>11326621590149.607</v>
      </c>
      <c r="T259" s="51">
        <v>10477823700879.08</v>
      </c>
      <c r="U259" s="51">
        <v>9680724712116.0781</v>
      </c>
      <c r="V259" s="51">
        <v>9231704864209.9043</v>
      </c>
      <c r="W259" s="51">
        <v>8721501618196.6064</v>
      </c>
      <c r="X259" s="51">
        <v>8469491832368.2363</v>
      </c>
      <c r="Y259" s="51">
        <v>8242874769369.8604</v>
      </c>
      <c r="Z259" s="51">
        <v>8109923379790.6523</v>
      </c>
      <c r="AA259" s="51">
        <v>8082561293549.9648</v>
      </c>
      <c r="AB259" s="51">
        <v>8049087360220.0791</v>
      </c>
      <c r="AC259" s="51">
        <v>7817924077867.6504</v>
      </c>
      <c r="AD259" s="51">
        <v>6471817817748.9482</v>
      </c>
      <c r="AE259" s="51">
        <v>7480102221411.4717</v>
      </c>
      <c r="AF259" s="51">
        <v>7520426721547.5322</v>
      </c>
      <c r="AG259" s="51">
        <v>7499873773711.8818</v>
      </c>
      <c r="AH259" s="31" t="s">
        <v>437</v>
      </c>
    </row>
    <row r="260" spans="1:34" x14ac:dyDescent="0.25">
      <c r="A260" s="29" t="s">
        <v>45</v>
      </c>
      <c r="B260" s="30" t="s">
        <v>418</v>
      </c>
      <c r="C260" s="30" t="s">
        <v>140</v>
      </c>
      <c r="D260" s="30" t="s">
        <v>419</v>
      </c>
      <c r="E260" s="30" t="s">
        <v>420</v>
      </c>
      <c r="F260" s="30" t="s">
        <v>433</v>
      </c>
      <c r="G260" s="30" t="s">
        <v>39</v>
      </c>
      <c r="H260" s="30" t="s">
        <v>501</v>
      </c>
      <c r="I260" s="31" t="s">
        <v>479</v>
      </c>
      <c r="J260" s="51"/>
      <c r="K260" s="51"/>
      <c r="L260" s="51"/>
      <c r="M260" s="51"/>
      <c r="N260" s="51"/>
      <c r="O260" s="51"/>
      <c r="P260" s="51"/>
      <c r="Q260" s="51"/>
      <c r="R260" s="51"/>
      <c r="S260" s="51"/>
      <c r="T260" s="51">
        <v>666653142.612113</v>
      </c>
      <c r="U260" s="51">
        <v>579548694.235659</v>
      </c>
      <c r="V260" s="51">
        <v>2837160926.2413034</v>
      </c>
      <c r="W260" s="51">
        <v>36562104772.835083</v>
      </c>
      <c r="X260" s="51">
        <v>34978557234.762932</v>
      </c>
      <c r="Y260" s="51">
        <v>54220556710.294769</v>
      </c>
      <c r="Z260" s="51">
        <v>86122879235.334274</v>
      </c>
      <c r="AA260" s="51">
        <v>116023131807.71416</v>
      </c>
      <c r="AB260" s="51">
        <v>135965370470.38213</v>
      </c>
      <c r="AC260" s="51">
        <v>216244937428.8869</v>
      </c>
      <c r="AD260" s="51">
        <v>223543181948.6012</v>
      </c>
      <c r="AE260" s="51">
        <v>394844601404.26758</v>
      </c>
      <c r="AF260" s="51">
        <v>612332968573.24597</v>
      </c>
      <c r="AG260" s="51">
        <v>840808188710.42261</v>
      </c>
      <c r="AH260" s="31" t="s">
        <v>438</v>
      </c>
    </row>
    <row r="261" spans="1:34" x14ac:dyDescent="0.25">
      <c r="A261" s="29" t="s">
        <v>45</v>
      </c>
      <c r="B261" s="30" t="s">
        <v>439</v>
      </c>
      <c r="C261" s="30" t="s">
        <v>140</v>
      </c>
      <c r="D261" s="30" t="s">
        <v>419</v>
      </c>
      <c r="E261" s="30" t="s">
        <v>440</v>
      </c>
      <c r="F261" s="30" t="s">
        <v>441</v>
      </c>
      <c r="G261" s="30" t="s">
        <v>39</v>
      </c>
      <c r="H261" s="30" t="s">
        <v>47</v>
      </c>
      <c r="I261" s="31" t="s">
        <v>479</v>
      </c>
      <c r="J261" s="51">
        <v>554766820.46784532</v>
      </c>
      <c r="K261" s="51">
        <v>605123427.02817178</v>
      </c>
      <c r="L261" s="51">
        <v>941677264.19616175</v>
      </c>
      <c r="M261" s="51">
        <v>195421675.58954579</v>
      </c>
      <c r="N261" s="51">
        <v>279607663.53021139</v>
      </c>
      <c r="O261" s="51">
        <v>391793222.61254191</v>
      </c>
      <c r="P261" s="51">
        <v>2622341970.5806665</v>
      </c>
      <c r="Q261" s="51">
        <v>2160787914.5781846</v>
      </c>
      <c r="R261" s="51">
        <v>1395080898.3373818</v>
      </c>
      <c r="S261" s="51">
        <v>1183637920.7883217</v>
      </c>
      <c r="T261" s="51">
        <v>1154665901.3484211</v>
      </c>
      <c r="U261" s="51">
        <v>3720986945.3802009</v>
      </c>
      <c r="V261" s="51">
        <v>9672424409.6364574</v>
      </c>
      <c r="W261" s="51">
        <v>34584859803.358009</v>
      </c>
      <c r="X261" s="51">
        <v>50356862070.13887</v>
      </c>
      <c r="Y261" s="51">
        <v>161223340265.64789</v>
      </c>
      <c r="Z261" s="51">
        <v>243574893085.57068</v>
      </c>
      <c r="AA261" s="51">
        <v>233901801902.39468</v>
      </c>
      <c r="AB261" s="51">
        <v>259663694423.69458</v>
      </c>
      <c r="AC261" s="51">
        <v>328278990041.50757</v>
      </c>
      <c r="AD261" s="51">
        <v>320393215615.4328</v>
      </c>
      <c r="AE261" s="51">
        <v>488777890884.06061</v>
      </c>
      <c r="AF261" s="51">
        <v>507515790592.68408</v>
      </c>
      <c r="AG261" s="51">
        <v>542986798010.1532</v>
      </c>
      <c r="AH261" s="31" t="s">
        <v>442</v>
      </c>
    </row>
    <row r="262" spans="1:34" x14ac:dyDescent="0.25">
      <c r="A262" s="29" t="s">
        <v>34</v>
      </c>
      <c r="B262" s="30" t="s">
        <v>439</v>
      </c>
      <c r="C262" s="30" t="s">
        <v>140</v>
      </c>
      <c r="D262" s="30" t="s">
        <v>419</v>
      </c>
      <c r="E262" s="30" t="s">
        <v>440</v>
      </c>
      <c r="F262" s="30" t="s">
        <v>441</v>
      </c>
      <c r="G262" s="30" t="s">
        <v>39</v>
      </c>
      <c r="H262" s="30" t="s">
        <v>50</v>
      </c>
      <c r="I262" s="31" t="s">
        <v>479</v>
      </c>
      <c r="J262" s="51">
        <v>1174792382533.666</v>
      </c>
      <c r="K262" s="51">
        <v>1039705523130.389</v>
      </c>
      <c r="L262" s="51">
        <v>1008067736340.9274</v>
      </c>
      <c r="M262" s="51">
        <v>905030460376.50012</v>
      </c>
      <c r="N262" s="51">
        <v>897932779126.94482</v>
      </c>
      <c r="O262" s="51">
        <v>708747371928.31445</v>
      </c>
      <c r="P262" s="51">
        <v>627394464362.26245</v>
      </c>
      <c r="Q262" s="51">
        <v>575229895405.26025</v>
      </c>
      <c r="R262" s="51">
        <v>527554497836.20197</v>
      </c>
      <c r="S262" s="51">
        <v>664849636103.91516</v>
      </c>
      <c r="T262" s="51">
        <v>859940574275.87512</v>
      </c>
      <c r="U262" s="51">
        <v>1204564582070.5303</v>
      </c>
      <c r="V262" s="51">
        <v>1902856959087.1848</v>
      </c>
      <c r="W262" s="51">
        <v>2236950395148.8374</v>
      </c>
      <c r="X262" s="51">
        <v>2943695164125.5347</v>
      </c>
      <c r="Y262" s="51">
        <v>4915819911485.7305</v>
      </c>
      <c r="Z262" s="51">
        <v>5682794120668.6377</v>
      </c>
      <c r="AA262" s="51">
        <v>5186169028712.3799</v>
      </c>
      <c r="AB262" s="51">
        <v>5391652758577.5176</v>
      </c>
      <c r="AC262" s="51">
        <v>5437263157795.8271</v>
      </c>
      <c r="AD262" s="51">
        <v>3936958477911.2451</v>
      </c>
      <c r="AE262" s="51">
        <v>5275736177270.166</v>
      </c>
      <c r="AF262" s="51">
        <v>4680347601021.1064</v>
      </c>
      <c r="AG262" s="51">
        <v>3686281745345.2607</v>
      </c>
      <c r="AH262" s="31" t="s">
        <v>443</v>
      </c>
    </row>
    <row r="263" spans="1:34" x14ac:dyDescent="0.25">
      <c r="A263" s="29" t="s">
        <v>45</v>
      </c>
      <c r="B263" s="30" t="s">
        <v>439</v>
      </c>
      <c r="C263" s="30" t="s">
        <v>140</v>
      </c>
      <c r="D263" s="30" t="s">
        <v>419</v>
      </c>
      <c r="E263" s="30" t="s">
        <v>440</v>
      </c>
      <c r="F263" s="30" t="s">
        <v>441</v>
      </c>
      <c r="G263" s="30" t="s">
        <v>39</v>
      </c>
      <c r="H263" s="30" t="s">
        <v>52</v>
      </c>
      <c r="I263" s="31" t="s">
        <v>479</v>
      </c>
      <c r="J263" s="51">
        <v>2047112534435.7429</v>
      </c>
      <c r="K263" s="51">
        <v>2864206281941.0215</v>
      </c>
      <c r="L263" s="51">
        <v>3554365315494.7471</v>
      </c>
      <c r="M263" s="51">
        <v>21723975858277.617</v>
      </c>
      <c r="N263" s="51">
        <v>33854415438046.852</v>
      </c>
      <c r="O263" s="51">
        <v>36787658353445.445</v>
      </c>
      <c r="P263" s="51">
        <v>36733217087620.859</v>
      </c>
      <c r="Q263" s="51">
        <v>36545737251828.07</v>
      </c>
      <c r="R263" s="51">
        <v>38746696936943.766</v>
      </c>
      <c r="S263" s="51">
        <v>38598725300049.836</v>
      </c>
      <c r="T263" s="51">
        <v>59310785386020.969</v>
      </c>
      <c r="U263" s="51">
        <v>63192236903674.188</v>
      </c>
      <c r="V263" s="51">
        <v>58115897533655.313</v>
      </c>
      <c r="W263" s="51">
        <v>60442660310317.078</v>
      </c>
      <c r="X263" s="51">
        <v>65787513113272.406</v>
      </c>
      <c r="Y263" s="51">
        <v>62903066130766.742</v>
      </c>
      <c r="Z263" s="51">
        <v>61940659970607.609</v>
      </c>
      <c r="AA263" s="51">
        <v>64765536440458.555</v>
      </c>
      <c r="AB263" s="51">
        <v>66296057732719.219</v>
      </c>
      <c r="AC263" s="51">
        <v>65284852493245.648</v>
      </c>
      <c r="AD263" s="51">
        <v>53913187424590.414</v>
      </c>
      <c r="AE263" s="51">
        <v>60863981176309.656</v>
      </c>
      <c r="AF263" s="51">
        <v>62561025279076.063</v>
      </c>
      <c r="AG263" s="51">
        <v>62496797331957.547</v>
      </c>
      <c r="AH263" s="31" t="s">
        <v>444</v>
      </c>
    </row>
    <row r="264" spans="1:34" x14ac:dyDescent="0.25">
      <c r="A264" s="29" t="s">
        <v>34</v>
      </c>
      <c r="B264" s="30" t="s">
        <v>439</v>
      </c>
      <c r="C264" s="30" t="s">
        <v>140</v>
      </c>
      <c r="D264" s="30" t="s">
        <v>419</v>
      </c>
      <c r="E264" s="30" t="s">
        <v>440</v>
      </c>
      <c r="F264" s="30" t="s">
        <v>441</v>
      </c>
      <c r="G264" s="30" t="s">
        <v>39</v>
      </c>
      <c r="H264" s="30" t="s">
        <v>54</v>
      </c>
      <c r="I264" s="31" t="s">
        <v>479</v>
      </c>
      <c r="J264" s="51">
        <v>781687696604491.38</v>
      </c>
      <c r="K264" s="51">
        <v>811817862018122.25</v>
      </c>
      <c r="L264" s="51">
        <v>859290847498121.88</v>
      </c>
      <c r="M264" s="51">
        <v>874439360891901.75</v>
      </c>
      <c r="N264" s="51">
        <v>887626931910288.75</v>
      </c>
      <c r="O264" s="51">
        <v>905669429492978.63</v>
      </c>
      <c r="P264" s="51">
        <v>902666926348408.25</v>
      </c>
      <c r="Q264" s="51">
        <v>896443131638826.63</v>
      </c>
      <c r="R264" s="51">
        <v>857598561776404.38</v>
      </c>
      <c r="S264" s="51">
        <v>839840542754785.25</v>
      </c>
      <c r="T264" s="51">
        <v>812736383133022.25</v>
      </c>
      <c r="U264" s="51">
        <v>790805957590501.63</v>
      </c>
      <c r="V264" s="51">
        <v>789269350274760.25</v>
      </c>
      <c r="W264" s="51">
        <v>782455465650432</v>
      </c>
      <c r="X264" s="51">
        <v>788843775448163.88</v>
      </c>
      <c r="Y264" s="51">
        <v>811548105297721</v>
      </c>
      <c r="Z264" s="51">
        <v>809410618992405.5</v>
      </c>
      <c r="AA264" s="51">
        <v>852419403199945.75</v>
      </c>
      <c r="AB264" s="51">
        <v>858716006884412.25</v>
      </c>
      <c r="AC264" s="51">
        <v>865664411448141.38</v>
      </c>
      <c r="AD264" s="51">
        <v>712462376992145</v>
      </c>
      <c r="AE264" s="51">
        <v>807114073655433</v>
      </c>
      <c r="AF264" s="51">
        <v>807572796166141.63</v>
      </c>
      <c r="AG264" s="51">
        <v>820921036943037.75</v>
      </c>
      <c r="AH264" s="31" t="s">
        <v>445</v>
      </c>
    </row>
    <row r="265" spans="1:34" x14ac:dyDescent="0.25">
      <c r="A265" s="29" t="s">
        <v>45</v>
      </c>
      <c r="B265" s="30" t="s">
        <v>439</v>
      </c>
      <c r="C265" s="30" t="s">
        <v>140</v>
      </c>
      <c r="D265" s="30" t="s">
        <v>419</v>
      </c>
      <c r="E265" s="30" t="s">
        <v>440</v>
      </c>
      <c r="F265" s="30" t="s">
        <v>441</v>
      </c>
      <c r="G265" s="30" t="s">
        <v>39</v>
      </c>
      <c r="H265" s="30" t="s">
        <v>501</v>
      </c>
      <c r="I265" s="31" t="s">
        <v>479</v>
      </c>
      <c r="J265" s="51"/>
      <c r="K265" s="51"/>
      <c r="L265" s="51"/>
      <c r="M265" s="51"/>
      <c r="N265" s="51"/>
      <c r="O265" s="51"/>
      <c r="P265" s="51"/>
      <c r="Q265" s="51"/>
      <c r="R265" s="51"/>
      <c r="S265" s="51"/>
      <c r="T265" s="51">
        <v>454349194.30544412</v>
      </c>
      <c r="U265" s="51">
        <v>577067196.1798209</v>
      </c>
      <c r="V265" s="51">
        <v>4601663551.4989061</v>
      </c>
      <c r="W265" s="51">
        <v>72791318449.475204</v>
      </c>
      <c r="X265" s="51">
        <v>91716085306.102036</v>
      </c>
      <c r="Y265" s="51">
        <v>227023538643.85919</v>
      </c>
      <c r="Z265" s="51">
        <v>411024374670.11932</v>
      </c>
      <c r="AA265" s="51">
        <v>498306896471.14081</v>
      </c>
      <c r="AB265" s="51">
        <v>582237958023.77148</v>
      </c>
      <c r="AC265" s="51">
        <v>1033657259077.2059</v>
      </c>
      <c r="AD265" s="51">
        <v>763579581107.85425</v>
      </c>
      <c r="AE265" s="51">
        <v>1709496121399.6609</v>
      </c>
      <c r="AF265" s="51">
        <v>2683194669643.0796</v>
      </c>
      <c r="AG265" s="51">
        <v>4071664112361.3984</v>
      </c>
      <c r="AH265" s="31" t="s">
        <v>446</v>
      </c>
    </row>
    <row r="266" spans="1:34" x14ac:dyDescent="0.25">
      <c r="A266" s="29" t="s">
        <v>45</v>
      </c>
      <c r="B266" s="30" t="s">
        <v>447</v>
      </c>
      <c r="C266" s="30" t="s">
        <v>140</v>
      </c>
      <c r="D266" s="30" t="s">
        <v>419</v>
      </c>
      <c r="E266" s="30" t="s">
        <v>440</v>
      </c>
      <c r="F266" s="30" t="s">
        <v>448</v>
      </c>
      <c r="G266" s="30" t="s">
        <v>39</v>
      </c>
      <c r="H266" s="30" t="s">
        <v>52</v>
      </c>
      <c r="I266" s="31" t="s">
        <v>479</v>
      </c>
      <c r="J266" s="51">
        <v>6392446743.8760567</v>
      </c>
      <c r="K266" s="51">
        <v>11661251516.972691</v>
      </c>
      <c r="L266" s="51">
        <v>15576762059.137875</v>
      </c>
      <c r="M266" s="51">
        <v>97284037912.258759</v>
      </c>
      <c r="N266" s="51">
        <v>150605468670.0173</v>
      </c>
      <c r="O266" s="51">
        <v>174962142702.56299</v>
      </c>
      <c r="P266" s="51">
        <v>193177911594.8938</v>
      </c>
      <c r="Q266" s="51">
        <v>203214566252.25589</v>
      </c>
      <c r="R266" s="51">
        <v>226222605166.05176</v>
      </c>
      <c r="S266" s="51">
        <v>219431131189.86737</v>
      </c>
      <c r="T266" s="51">
        <v>324018692795.48505</v>
      </c>
      <c r="U266" s="51">
        <v>341674324660.95331</v>
      </c>
      <c r="V266" s="51">
        <v>314889437200.51288</v>
      </c>
      <c r="W266" s="51">
        <v>326987583407.69269</v>
      </c>
      <c r="X266" s="51">
        <v>351013595395.88885</v>
      </c>
      <c r="Y266" s="51">
        <v>343647862222.8158</v>
      </c>
      <c r="Z266" s="51">
        <v>359242272636.05829</v>
      </c>
      <c r="AA266" s="51">
        <v>328933219870.09314</v>
      </c>
      <c r="AB266" s="51">
        <v>321088021122.01801</v>
      </c>
      <c r="AC266" s="51">
        <v>307863823591.57361</v>
      </c>
      <c r="AD266" s="51">
        <v>250708795915.18469</v>
      </c>
      <c r="AE266" s="51">
        <v>281172186227.36841</v>
      </c>
      <c r="AF266" s="51">
        <v>289951799861.73724</v>
      </c>
      <c r="AG266" s="51">
        <v>295916998750.45624</v>
      </c>
      <c r="AH266" s="31" t="s">
        <v>449</v>
      </c>
    </row>
    <row r="267" spans="1:34" x14ac:dyDescent="0.25">
      <c r="A267" s="29" t="s">
        <v>34</v>
      </c>
      <c r="B267" s="30" t="s">
        <v>447</v>
      </c>
      <c r="C267" s="30" t="s">
        <v>140</v>
      </c>
      <c r="D267" s="30" t="s">
        <v>419</v>
      </c>
      <c r="E267" s="30" t="s">
        <v>440</v>
      </c>
      <c r="F267" s="30" t="s">
        <v>448</v>
      </c>
      <c r="G267" s="30" t="s">
        <v>39</v>
      </c>
      <c r="H267" s="30" t="s">
        <v>54</v>
      </c>
      <c r="I267" s="31" t="s">
        <v>479</v>
      </c>
      <c r="J267" s="51">
        <v>2440948842250.4722</v>
      </c>
      <c r="K267" s="51">
        <v>3305213152646.5562</v>
      </c>
      <c r="L267" s="51">
        <v>3765783166047.4834</v>
      </c>
      <c r="M267" s="51">
        <v>3915903446585.9399</v>
      </c>
      <c r="N267" s="51">
        <v>3948715946051.8223</v>
      </c>
      <c r="O267" s="51">
        <v>4307364780924.104</v>
      </c>
      <c r="P267" s="51">
        <v>4747074324631.6963</v>
      </c>
      <c r="Q267" s="51">
        <v>4984720951461.6006</v>
      </c>
      <c r="R267" s="51">
        <v>5007089537140.3037</v>
      </c>
      <c r="S267" s="51">
        <v>4774436432375.0547</v>
      </c>
      <c r="T267" s="51">
        <v>4440031922291.1475</v>
      </c>
      <c r="U267" s="51">
        <v>4275811472055.7241</v>
      </c>
      <c r="V267" s="51">
        <v>4276499065745.4243</v>
      </c>
      <c r="W267" s="51">
        <v>4232990747323.271</v>
      </c>
      <c r="X267" s="51">
        <v>4208927754252.875</v>
      </c>
      <c r="Y267" s="51">
        <v>4433595826581.3555</v>
      </c>
      <c r="Z267" s="51">
        <v>4694404457436.6846</v>
      </c>
      <c r="AA267" s="51">
        <v>4329294164529.522</v>
      </c>
      <c r="AB267" s="51">
        <v>4158971630981.896</v>
      </c>
      <c r="AC267" s="51">
        <v>4082214257635.7451</v>
      </c>
      <c r="AD267" s="51">
        <v>3313114901997.0615</v>
      </c>
      <c r="AE267" s="51">
        <v>3728609667632.2476</v>
      </c>
      <c r="AF267" s="51">
        <v>3742860426650.7114</v>
      </c>
      <c r="AG267" s="51">
        <v>3886991011283.0278</v>
      </c>
      <c r="AH267" s="31" t="s">
        <v>450</v>
      </c>
    </row>
    <row r="268" spans="1:34" x14ac:dyDescent="0.25">
      <c r="A268" s="29" t="s">
        <v>45</v>
      </c>
      <c r="B268" s="30" t="s">
        <v>451</v>
      </c>
      <c r="C268" s="30" t="s">
        <v>140</v>
      </c>
      <c r="D268" s="30" t="s">
        <v>419</v>
      </c>
      <c r="E268" s="30" t="s">
        <v>440</v>
      </c>
      <c r="F268" s="30" t="s">
        <v>452</v>
      </c>
      <c r="G268" s="30" t="s">
        <v>39</v>
      </c>
      <c r="H268" s="30" t="s">
        <v>47</v>
      </c>
      <c r="I268" s="31" t="s">
        <v>479</v>
      </c>
      <c r="J268" s="51">
        <v>2125379829.1136563</v>
      </c>
      <c r="K268" s="51">
        <v>2337706651.4815693</v>
      </c>
      <c r="L268" s="51">
        <v>3486667503.3454952</v>
      </c>
      <c r="M268" s="51">
        <v>739363266.91930604</v>
      </c>
      <c r="N268" s="51">
        <v>980966625.69887972</v>
      </c>
      <c r="O268" s="51">
        <v>1506974918.7856765</v>
      </c>
      <c r="P268" s="51">
        <v>10254714830.06702</v>
      </c>
      <c r="Q268" s="51">
        <v>8424575717.3400126</v>
      </c>
      <c r="R268" s="51">
        <v>5306846677.1241827</v>
      </c>
      <c r="S268" s="51">
        <v>3764404674.5499806</v>
      </c>
      <c r="T268" s="51">
        <v>3174512947.1044474</v>
      </c>
      <c r="U268" s="51">
        <v>8504513398.9177647</v>
      </c>
      <c r="V268" s="51">
        <v>16009843451.733593</v>
      </c>
      <c r="W268" s="51">
        <v>54110430035.870697</v>
      </c>
      <c r="X268" s="51">
        <v>69964701815.567307</v>
      </c>
      <c r="Y268" s="51">
        <v>151934588556.69308</v>
      </c>
      <c r="Z268" s="51">
        <v>184883383058.89047</v>
      </c>
      <c r="AA268" s="51">
        <v>108757141822.34593</v>
      </c>
      <c r="AB268" s="51">
        <v>98920536367.798904</v>
      </c>
      <c r="AC268" s="51">
        <v>113738501656.44237</v>
      </c>
      <c r="AD268" s="51">
        <v>120093891692.45059</v>
      </c>
      <c r="AE268" s="51">
        <v>126518421480.85796</v>
      </c>
      <c r="AF268" s="51">
        <v>109364740345.21355</v>
      </c>
      <c r="AG268" s="51">
        <v>98125699993.755875</v>
      </c>
      <c r="AH268" s="31" t="s">
        <v>453</v>
      </c>
    </row>
    <row r="269" spans="1:34" x14ac:dyDescent="0.25">
      <c r="A269" s="29" t="s">
        <v>34</v>
      </c>
      <c r="B269" s="30" t="s">
        <v>451</v>
      </c>
      <c r="C269" s="30" t="s">
        <v>140</v>
      </c>
      <c r="D269" s="30" t="s">
        <v>419</v>
      </c>
      <c r="E269" s="30" t="s">
        <v>440</v>
      </c>
      <c r="F269" s="30" t="s">
        <v>452</v>
      </c>
      <c r="G269" s="30" t="s">
        <v>39</v>
      </c>
      <c r="H269" s="30" t="s">
        <v>50</v>
      </c>
      <c r="I269" s="31" t="s">
        <v>479</v>
      </c>
      <c r="J269" s="51">
        <v>4500773912772.5088</v>
      </c>
      <c r="K269" s="51">
        <v>4016579772726.0698</v>
      </c>
      <c r="L269" s="51">
        <v>3732485800717.8086</v>
      </c>
      <c r="M269" s="51">
        <v>3424114934163.6763</v>
      </c>
      <c r="N269" s="51">
        <v>3150278777496.3911</v>
      </c>
      <c r="O269" s="51">
        <v>2726092366093.5303</v>
      </c>
      <c r="P269" s="51">
        <v>2453437190944.6343</v>
      </c>
      <c r="Q269" s="51">
        <v>2242731818344.7031</v>
      </c>
      <c r="R269" s="51">
        <v>2006801782735.6897</v>
      </c>
      <c r="S269" s="51">
        <v>2114466792645.1292</v>
      </c>
      <c r="T269" s="51">
        <v>2364227161806.0479</v>
      </c>
      <c r="U269" s="51">
        <v>2753096363533.1626</v>
      </c>
      <c r="V269" s="51">
        <v>3149618000185.8169</v>
      </c>
      <c r="W269" s="51">
        <v>3499865216705.6606</v>
      </c>
      <c r="X269" s="51">
        <v>4089904452487.7104</v>
      </c>
      <c r="Y269" s="51">
        <v>4632598942806.5674</v>
      </c>
      <c r="Z269" s="51">
        <v>4313474960193.3867</v>
      </c>
      <c r="AA269" s="51">
        <v>2411409044235.1387</v>
      </c>
      <c r="AB269" s="51">
        <v>2053984420005.7813</v>
      </c>
      <c r="AC269" s="51">
        <v>1883843265757.824</v>
      </c>
      <c r="AD269" s="51">
        <v>1475701238354.1057</v>
      </c>
      <c r="AE269" s="51">
        <v>1365605576165.4829</v>
      </c>
      <c r="AF269" s="51">
        <v>1008569604333.4008</v>
      </c>
      <c r="AG269" s="51">
        <v>666165324758.86121</v>
      </c>
      <c r="AH269" s="31" t="s">
        <v>454</v>
      </c>
    </row>
    <row r="270" spans="1:34" x14ac:dyDescent="0.25">
      <c r="A270" s="29" t="s">
        <v>45</v>
      </c>
      <c r="B270" s="30" t="s">
        <v>451</v>
      </c>
      <c r="C270" s="30" t="s">
        <v>140</v>
      </c>
      <c r="D270" s="30" t="s">
        <v>419</v>
      </c>
      <c r="E270" s="30" t="s">
        <v>440</v>
      </c>
      <c r="F270" s="30" t="s">
        <v>452</v>
      </c>
      <c r="G270" s="30" t="s">
        <v>39</v>
      </c>
      <c r="H270" s="30" t="s">
        <v>52</v>
      </c>
      <c r="I270" s="31" t="s">
        <v>479</v>
      </c>
      <c r="J270" s="51">
        <v>2351001094984.1885</v>
      </c>
      <c r="K270" s="51">
        <v>3105840115784.168</v>
      </c>
      <c r="L270" s="51">
        <v>3722242014772.9917</v>
      </c>
      <c r="M270" s="51">
        <v>20950296892783.023</v>
      </c>
      <c r="N270" s="51">
        <v>31502594493914.281</v>
      </c>
      <c r="O270" s="51">
        <v>32876573817217.629</v>
      </c>
      <c r="P270" s="51">
        <v>32469870551565.461</v>
      </c>
      <c r="Q270" s="51">
        <v>32150085219819.926</v>
      </c>
      <c r="R270" s="51">
        <v>33958464723950.836</v>
      </c>
      <c r="S270" s="51">
        <v>34525916310598.293</v>
      </c>
      <c r="T270" s="51">
        <v>53397691593436.234</v>
      </c>
      <c r="U270" s="51">
        <v>57254510095030.695</v>
      </c>
      <c r="V270" s="51">
        <v>53478957064291.352</v>
      </c>
      <c r="W270" s="51">
        <v>56600644591207.609</v>
      </c>
      <c r="X270" s="51">
        <v>61360441302983.523</v>
      </c>
      <c r="Y270" s="51">
        <v>59776528259211.711</v>
      </c>
      <c r="Z270" s="51">
        <v>62194970217483.531</v>
      </c>
      <c r="AA270" s="51">
        <v>59106016556104.383</v>
      </c>
      <c r="AB270" s="51">
        <v>58853632033117.922</v>
      </c>
      <c r="AC270" s="51">
        <v>56381893967610.273</v>
      </c>
      <c r="AD270" s="51">
        <v>44516647989027.367</v>
      </c>
      <c r="AE270" s="51">
        <v>47766281189428.422</v>
      </c>
      <c r="AF270" s="51">
        <v>46888465319902.93</v>
      </c>
      <c r="AG270" s="51">
        <v>44618928722778.125</v>
      </c>
      <c r="AH270" s="31" t="s">
        <v>455</v>
      </c>
    </row>
    <row r="271" spans="1:34" x14ac:dyDescent="0.25">
      <c r="A271" s="29" t="s">
        <v>34</v>
      </c>
      <c r="B271" s="30" t="s">
        <v>451</v>
      </c>
      <c r="C271" s="30" t="s">
        <v>140</v>
      </c>
      <c r="D271" s="30" t="s">
        <v>419</v>
      </c>
      <c r="E271" s="30" t="s">
        <v>440</v>
      </c>
      <c r="F271" s="30" t="s">
        <v>452</v>
      </c>
      <c r="G271" s="30" t="s">
        <v>39</v>
      </c>
      <c r="H271" s="30" t="s">
        <v>54</v>
      </c>
      <c r="I271" s="31" t="s">
        <v>479</v>
      </c>
      <c r="J271" s="51">
        <v>897727213203438.38</v>
      </c>
      <c r="K271" s="51">
        <v>880305478855848.63</v>
      </c>
      <c r="L271" s="51">
        <v>899876127398623.63</v>
      </c>
      <c r="M271" s="51">
        <v>843297025596734.5</v>
      </c>
      <c r="N271" s="51">
        <v>825964676572785.63</v>
      </c>
      <c r="O271" s="51">
        <v>809383069904872</v>
      </c>
      <c r="P271" s="51">
        <v>797901206959344.13</v>
      </c>
      <c r="Q271" s="51">
        <v>788620650291269.63</v>
      </c>
      <c r="R271" s="51">
        <v>751618403880703.13</v>
      </c>
      <c r="S271" s="51">
        <v>751223364709448.75</v>
      </c>
      <c r="T271" s="51">
        <v>731709190003923.75</v>
      </c>
      <c r="U271" s="51">
        <v>716499524318045.5</v>
      </c>
      <c r="V271" s="51">
        <v>726295273527546.25</v>
      </c>
      <c r="W271" s="51">
        <v>732718968562150.38</v>
      </c>
      <c r="X271" s="51">
        <v>735759719283957.38</v>
      </c>
      <c r="Y271" s="51">
        <v>771210868309506.75</v>
      </c>
      <c r="Z271" s="51">
        <v>812733822433208.88</v>
      </c>
      <c r="AA271" s="51">
        <v>777930951048320.88</v>
      </c>
      <c r="AB271" s="51">
        <v>762316156020558.88</v>
      </c>
      <c r="AC271" s="51">
        <v>747612917756879.25</v>
      </c>
      <c r="AD271" s="51">
        <v>588287177165095.63</v>
      </c>
      <c r="AE271" s="51">
        <v>633426158609166.63</v>
      </c>
      <c r="AF271" s="51">
        <v>605262603632515</v>
      </c>
      <c r="AG271" s="51">
        <v>586087908470480.5</v>
      </c>
      <c r="AH271" s="31" t="s">
        <v>456</v>
      </c>
    </row>
    <row r="272" spans="1:34" x14ac:dyDescent="0.25">
      <c r="A272" s="29" t="s">
        <v>45</v>
      </c>
      <c r="B272" s="30" t="s">
        <v>451</v>
      </c>
      <c r="C272" s="30" t="s">
        <v>140</v>
      </c>
      <c r="D272" s="30" t="s">
        <v>419</v>
      </c>
      <c r="E272" s="30" t="s">
        <v>440</v>
      </c>
      <c r="F272" s="30" t="s">
        <v>452</v>
      </c>
      <c r="G272" s="30" t="s">
        <v>39</v>
      </c>
      <c r="H272" s="30" t="s">
        <v>501</v>
      </c>
      <c r="I272" s="31" t="s">
        <v>479</v>
      </c>
      <c r="J272" s="51"/>
      <c r="K272" s="51"/>
      <c r="L272" s="51"/>
      <c r="M272" s="51"/>
      <c r="N272" s="51"/>
      <c r="O272" s="51"/>
      <c r="P272" s="51"/>
      <c r="Q272" s="51"/>
      <c r="R272" s="51"/>
      <c r="S272" s="51"/>
      <c r="T272" s="51">
        <v>1249138298.9181046</v>
      </c>
      <c r="U272" s="51">
        <v>1318917742.530736</v>
      </c>
      <c r="V272" s="51">
        <v>7616695665.633523</v>
      </c>
      <c r="W272" s="51">
        <v>113887104547.31055</v>
      </c>
      <c r="X272" s="51">
        <v>127428284772.68672</v>
      </c>
      <c r="Y272" s="51">
        <v>213943761986.97751</v>
      </c>
      <c r="Z272" s="51">
        <v>311984441195.99744</v>
      </c>
      <c r="AA272" s="51">
        <v>231697376291.18311</v>
      </c>
      <c r="AB272" s="51">
        <v>221807254299.57462</v>
      </c>
      <c r="AC272" s="51">
        <v>358130222890.23541</v>
      </c>
      <c r="AD272" s="51">
        <v>286214685713.57715</v>
      </c>
      <c r="AE272" s="51">
        <v>442497000868.71777</v>
      </c>
      <c r="AF272" s="51">
        <v>578202479175.05188</v>
      </c>
      <c r="AG272" s="51">
        <v>735809586216.58069</v>
      </c>
      <c r="AH272" s="31" t="s">
        <v>457</v>
      </c>
    </row>
    <row r="273" spans="1:34" x14ac:dyDescent="0.25">
      <c r="A273" s="29" t="s">
        <v>45</v>
      </c>
      <c r="B273" s="30" t="s">
        <v>418</v>
      </c>
      <c r="C273" s="30" t="s">
        <v>140</v>
      </c>
      <c r="D273" s="30" t="s">
        <v>419</v>
      </c>
      <c r="E273" s="30" t="s">
        <v>46</v>
      </c>
      <c r="F273" s="30" t="s">
        <v>38</v>
      </c>
      <c r="G273" s="30" t="s">
        <v>39</v>
      </c>
      <c r="H273" s="30" t="s">
        <v>65</v>
      </c>
      <c r="I273" s="31" t="s">
        <v>479</v>
      </c>
      <c r="J273" s="51"/>
      <c r="K273" s="51"/>
      <c r="L273" s="51"/>
      <c r="M273" s="51"/>
      <c r="N273" s="51"/>
      <c r="O273" s="51"/>
      <c r="P273" s="51"/>
      <c r="Q273" s="51"/>
      <c r="R273" s="51"/>
      <c r="S273" s="51"/>
      <c r="T273" s="51"/>
      <c r="U273" s="51">
        <v>222199812144.81631</v>
      </c>
      <c r="V273" s="51">
        <v>224838814672.73468</v>
      </c>
      <c r="W273" s="51">
        <v>179628751374.53061</v>
      </c>
      <c r="X273" s="51">
        <v>221601686215.87756</v>
      </c>
      <c r="Y273" s="51">
        <v>234337872056.0408</v>
      </c>
      <c r="Z273" s="51">
        <v>153060932341.46936</v>
      </c>
      <c r="AA273" s="51">
        <v>206160617775.46936</v>
      </c>
      <c r="AB273" s="51">
        <v>287111574431.18372</v>
      </c>
      <c r="AC273" s="51">
        <v>268224569144.59445</v>
      </c>
      <c r="AD273" s="51">
        <v>570050592327.81042</v>
      </c>
      <c r="AE273" s="51">
        <v>1428693403017.5073</v>
      </c>
      <c r="AF273" s="51">
        <v>4086932369090.1987</v>
      </c>
      <c r="AG273" s="51">
        <v>5397447391144.0098</v>
      </c>
      <c r="AH273" s="31" t="s">
        <v>458</v>
      </c>
    </row>
    <row r="274" spans="1:34" x14ac:dyDescent="0.25">
      <c r="A274" s="29" t="s">
        <v>34</v>
      </c>
      <c r="B274" s="30" t="s">
        <v>459</v>
      </c>
      <c r="C274" s="30" t="s">
        <v>140</v>
      </c>
      <c r="D274" s="30" t="s">
        <v>419</v>
      </c>
      <c r="E274" s="30" t="s">
        <v>46</v>
      </c>
      <c r="F274" s="30" t="s">
        <v>38</v>
      </c>
      <c r="G274" s="30" t="s">
        <v>39</v>
      </c>
      <c r="H274" s="30" t="s">
        <v>40</v>
      </c>
      <c r="I274" s="31" t="s">
        <v>479</v>
      </c>
      <c r="J274" s="51">
        <v>1933032000000</v>
      </c>
      <c r="K274" s="51">
        <v>2754709999999.9995</v>
      </c>
      <c r="L274" s="51">
        <v>2851161999999.9995</v>
      </c>
      <c r="M274" s="51">
        <v>3487380000000</v>
      </c>
      <c r="N274" s="51">
        <v>3915780000000</v>
      </c>
      <c r="O274" s="51">
        <v>9627452999999.998</v>
      </c>
      <c r="P274" s="51">
        <v>10116446999999.998</v>
      </c>
      <c r="Q274" s="51">
        <v>11334435000000</v>
      </c>
      <c r="R274" s="51">
        <v>12032740000000</v>
      </c>
      <c r="S274" s="51">
        <v>13147654000000</v>
      </c>
      <c r="T274" s="51">
        <v>13870584000000</v>
      </c>
      <c r="U274" s="51">
        <v>14938539999999.998</v>
      </c>
      <c r="V274" s="51">
        <v>13834387301588.357</v>
      </c>
      <c r="W274" s="51">
        <v>13528688633805.607</v>
      </c>
      <c r="X274" s="51">
        <v>15828222168944.021</v>
      </c>
      <c r="Y274" s="51">
        <v>19373905582383.996</v>
      </c>
      <c r="Z274" s="51">
        <v>19370998610956.871</v>
      </c>
      <c r="AA274" s="51">
        <v>24431788082691.672</v>
      </c>
      <c r="AB274" s="51">
        <v>23214088179113.695</v>
      </c>
      <c r="AC274" s="51">
        <v>24893462082456.375</v>
      </c>
      <c r="AD274" s="51">
        <v>20692076729009.637</v>
      </c>
      <c r="AE274" s="51">
        <v>22826582885062</v>
      </c>
      <c r="AF274" s="51">
        <v>25417718575711.695</v>
      </c>
      <c r="AG274" s="51">
        <v>26603204020192.211</v>
      </c>
      <c r="AH274" s="31" t="s">
        <v>460</v>
      </c>
    </row>
    <row r="275" spans="1:34" x14ac:dyDescent="0.25">
      <c r="A275" s="29" t="s">
        <v>45</v>
      </c>
      <c r="B275" s="30" t="s">
        <v>461</v>
      </c>
      <c r="C275" s="30" t="s">
        <v>140</v>
      </c>
      <c r="D275" s="30" t="s">
        <v>462</v>
      </c>
      <c r="E275" s="30" t="s">
        <v>46</v>
      </c>
      <c r="F275" s="30" t="s">
        <v>38</v>
      </c>
      <c r="G275" s="30" t="s">
        <v>39</v>
      </c>
      <c r="H275" s="30" t="s">
        <v>47</v>
      </c>
      <c r="I275" s="31" t="s">
        <v>479</v>
      </c>
      <c r="J275" s="51">
        <v>16190203352.469408</v>
      </c>
      <c r="K275" s="51">
        <v>20586348553.581898</v>
      </c>
      <c r="L275" s="51">
        <v>41947945601.666809</v>
      </c>
      <c r="M275" s="51">
        <v>10105486663.766378</v>
      </c>
      <c r="N275" s="51">
        <v>16290365287.985537</v>
      </c>
      <c r="O275" s="51">
        <v>30047401974.625923</v>
      </c>
      <c r="P275" s="51">
        <v>223784697211.70844</v>
      </c>
      <c r="Q275" s="51">
        <v>184195943079.37009</v>
      </c>
      <c r="R275" s="51">
        <v>111076579569.85036</v>
      </c>
      <c r="S275" s="51">
        <v>53931471134.114296</v>
      </c>
      <c r="T275" s="51">
        <v>46014923107.462639</v>
      </c>
      <c r="U275" s="51">
        <v>118725667381.45045</v>
      </c>
      <c r="V275" s="51">
        <v>173610830500.95963</v>
      </c>
      <c r="W275" s="51">
        <v>457529788596.3717</v>
      </c>
      <c r="X275" s="51">
        <v>471313752152.84961</v>
      </c>
      <c r="Y275" s="51">
        <v>811357454929.73132</v>
      </c>
      <c r="Z275" s="51">
        <v>911617163208.14526</v>
      </c>
      <c r="AA275" s="51">
        <v>777420555231.14612</v>
      </c>
      <c r="AB275" s="51">
        <v>1087921572324.4607</v>
      </c>
      <c r="AC275" s="51">
        <v>874891489099.85999</v>
      </c>
      <c r="AD275" s="51">
        <v>1517368177787.2126</v>
      </c>
      <c r="AE275" s="51">
        <v>1339514095660.6152</v>
      </c>
      <c r="AF275" s="51">
        <v>1336684578912.3765</v>
      </c>
      <c r="AG275" s="51">
        <v>1167182690984.739</v>
      </c>
      <c r="AH275" s="31" t="s">
        <v>463</v>
      </c>
    </row>
    <row r="276" spans="1:34" x14ac:dyDescent="0.25">
      <c r="A276" s="29" t="s">
        <v>34</v>
      </c>
      <c r="B276" s="30" t="s">
        <v>461</v>
      </c>
      <c r="C276" s="30" t="s">
        <v>140</v>
      </c>
      <c r="D276" s="30" t="s">
        <v>462</v>
      </c>
      <c r="E276" s="30" t="s">
        <v>46</v>
      </c>
      <c r="F276" s="30" t="s">
        <v>38</v>
      </c>
      <c r="G276" s="30" t="s">
        <v>39</v>
      </c>
      <c r="H276" s="30" t="s">
        <v>50</v>
      </c>
      <c r="I276" s="31" t="s">
        <v>479</v>
      </c>
      <c r="J276" s="51">
        <v>34284904699441.195</v>
      </c>
      <c r="K276" s="51">
        <v>35370867059903.023</v>
      </c>
      <c r="L276" s="51">
        <v>44905374882254.664</v>
      </c>
      <c r="M276" s="51">
        <v>46800198698768.75</v>
      </c>
      <c r="N276" s="51">
        <v>52314921527368.867</v>
      </c>
      <c r="O276" s="51">
        <v>54355246476149.867</v>
      </c>
      <c r="P276" s="51">
        <v>53540416091697.516</v>
      </c>
      <c r="Q276" s="51">
        <v>49035359905880.992</v>
      </c>
      <c r="R276" s="51">
        <v>42003979286199.047</v>
      </c>
      <c r="S276" s="51">
        <v>30293317177759.746</v>
      </c>
      <c r="T276" s="51">
        <v>34269739286560.398</v>
      </c>
      <c r="U276" s="51">
        <v>38434086442560.461</v>
      </c>
      <c r="V276" s="51">
        <v>34154474927974.477</v>
      </c>
      <c r="W276" s="51">
        <v>29593048727456.281</v>
      </c>
      <c r="X276" s="51">
        <v>27551438988906.363</v>
      </c>
      <c r="Y276" s="51">
        <v>24738894044150.957</v>
      </c>
      <c r="Z276" s="51">
        <v>21268746502374.074</v>
      </c>
      <c r="AA276" s="51">
        <v>17237295194102.879</v>
      </c>
      <c r="AB276" s="51">
        <v>22589585962556.953</v>
      </c>
      <c r="AC276" s="51">
        <v>14490769756999.439</v>
      </c>
      <c r="AD276" s="51">
        <v>18645262198131.125</v>
      </c>
      <c r="AE276" s="51">
        <v>14458352364625.123</v>
      </c>
      <c r="AF276" s="51">
        <v>12327002584349.996</v>
      </c>
      <c r="AG276" s="51">
        <v>7923883716928.8789</v>
      </c>
      <c r="AH276" s="31" t="s">
        <v>464</v>
      </c>
    </row>
    <row r="277" spans="1:34" x14ac:dyDescent="0.25">
      <c r="A277" s="29" t="s">
        <v>45</v>
      </c>
      <c r="B277" s="30" t="s">
        <v>461</v>
      </c>
      <c r="C277" s="30" t="s">
        <v>140</v>
      </c>
      <c r="D277" s="30" t="s">
        <v>462</v>
      </c>
      <c r="E277" s="30" t="s">
        <v>46</v>
      </c>
      <c r="F277" s="30" t="s">
        <v>38</v>
      </c>
      <c r="G277" s="30" t="s">
        <v>39</v>
      </c>
      <c r="H277" s="30" t="s">
        <v>501</v>
      </c>
      <c r="I277" s="31" t="s">
        <v>479</v>
      </c>
      <c r="J277" s="51"/>
      <c r="K277" s="51"/>
      <c r="L277" s="51"/>
      <c r="M277" s="51"/>
      <c r="N277" s="51"/>
      <c r="O277" s="51"/>
      <c r="P277" s="51"/>
      <c r="Q277" s="51"/>
      <c r="R277" s="51"/>
      <c r="S277" s="51"/>
      <c r="T277" s="51">
        <v>18106400488.217037</v>
      </c>
      <c r="U277" s="51">
        <v>18412504261.928066</v>
      </c>
      <c r="V277" s="51">
        <v>82595489716.703552</v>
      </c>
      <c r="W277" s="51">
        <v>962970407606.10205</v>
      </c>
      <c r="X277" s="51">
        <v>858414335630.79395</v>
      </c>
      <c r="Y277" s="51">
        <v>1142497359375.6406</v>
      </c>
      <c r="Z277" s="51">
        <v>1538323058257.6533</v>
      </c>
      <c r="AA277" s="51">
        <v>1656225052476.3374</v>
      </c>
      <c r="AB277" s="51">
        <v>2439421637923.0708</v>
      </c>
      <c r="AC277" s="51">
        <v>2754784698523.021</v>
      </c>
      <c r="AD277" s="51">
        <v>3616279312767.5034</v>
      </c>
      <c r="AE277" s="51">
        <v>4684938074736.21</v>
      </c>
      <c r="AF277" s="51">
        <v>7066942553537.75</v>
      </c>
      <c r="AG277" s="51">
        <v>8752286230287.1357</v>
      </c>
      <c r="AH277" s="31" t="s">
        <v>465</v>
      </c>
    </row>
    <row r="278" spans="1:34" x14ac:dyDescent="0.25">
      <c r="A278" s="29" t="s">
        <v>45</v>
      </c>
      <c r="B278" s="30" t="s">
        <v>470</v>
      </c>
      <c r="C278" s="30" t="s">
        <v>140</v>
      </c>
      <c r="D278" s="30" t="s">
        <v>467</v>
      </c>
      <c r="E278" s="30" t="s">
        <v>404</v>
      </c>
      <c r="F278" s="30" t="s">
        <v>472</v>
      </c>
      <c r="G278" s="30" t="s">
        <v>39</v>
      </c>
      <c r="H278" s="30" t="s">
        <v>47</v>
      </c>
      <c r="I278" s="31" t="s">
        <v>479</v>
      </c>
      <c r="J278" s="51">
        <v>5359942535.8530502</v>
      </c>
      <c r="K278" s="51">
        <v>6855568756.0673141</v>
      </c>
      <c r="L278" s="51">
        <v>11030576503.623817</v>
      </c>
      <c r="M278" s="51">
        <v>2565192663.1545682</v>
      </c>
      <c r="N278" s="51">
        <v>3679362177.1444921</v>
      </c>
      <c r="O278" s="51">
        <v>6630903341.2994251</v>
      </c>
      <c r="P278" s="51">
        <v>50132698424.822319</v>
      </c>
      <c r="Q278" s="51">
        <v>45240670773.450035</v>
      </c>
      <c r="R278" s="51">
        <v>32036573338.325836</v>
      </c>
      <c r="S278" s="51">
        <v>21697234930.922367</v>
      </c>
      <c r="T278" s="51">
        <v>16502274934.5436</v>
      </c>
      <c r="U278" s="51">
        <v>38128645603.881943</v>
      </c>
      <c r="V278" s="51">
        <v>62904559160.794456</v>
      </c>
      <c r="W278" s="51">
        <v>184735267179.99985</v>
      </c>
      <c r="X278" s="51">
        <v>205662024812.04123</v>
      </c>
      <c r="Y278" s="51">
        <v>383126545792.67426</v>
      </c>
      <c r="Z278" s="51">
        <v>487624031544.98126</v>
      </c>
      <c r="AA278" s="51">
        <v>505082739274.24542</v>
      </c>
      <c r="AB278" s="51">
        <v>535626901453.97266</v>
      </c>
      <c r="AC278" s="51">
        <v>624052653776.42871</v>
      </c>
      <c r="AD278" s="51">
        <v>828699637971.97546</v>
      </c>
      <c r="AE278" s="51">
        <v>852674681232.63318</v>
      </c>
      <c r="AF278" s="51">
        <v>844341103790.78625</v>
      </c>
      <c r="AG278" s="51"/>
      <c r="AH278" s="31" t="s">
        <v>473</v>
      </c>
    </row>
    <row r="279" spans="1:34" x14ac:dyDescent="0.25">
      <c r="A279" s="29" t="s">
        <v>34</v>
      </c>
      <c r="B279" s="30" t="s">
        <v>470</v>
      </c>
      <c r="C279" s="30" t="s">
        <v>140</v>
      </c>
      <c r="D279" s="30" t="s">
        <v>467</v>
      </c>
      <c r="E279" s="30" t="s">
        <v>404</v>
      </c>
      <c r="F279" s="30" t="s">
        <v>472</v>
      </c>
      <c r="G279" s="30" t="s">
        <v>39</v>
      </c>
      <c r="H279" s="30" t="s">
        <v>50</v>
      </c>
      <c r="I279" s="31" t="s">
        <v>479</v>
      </c>
      <c r="J279" s="51">
        <v>11350389802742.922</v>
      </c>
      <c r="K279" s="51">
        <v>11779039418269.754</v>
      </c>
      <c r="L279" s="51">
        <v>11808258210455.375</v>
      </c>
      <c r="M279" s="51">
        <v>11879836204891.254</v>
      </c>
      <c r="N279" s="51">
        <v>11815913281579.084</v>
      </c>
      <c r="O279" s="51">
        <v>11995192988073.41</v>
      </c>
      <c r="P279" s="51">
        <v>11994231808108.379</v>
      </c>
      <c r="Q279" s="51">
        <v>12043655993029.598</v>
      </c>
      <c r="R279" s="51">
        <v>12114737131040.447</v>
      </c>
      <c r="S279" s="51">
        <v>12187340820136.402</v>
      </c>
      <c r="T279" s="51">
        <v>12290114194502.111</v>
      </c>
      <c r="U279" s="51">
        <v>12343073687419.928</v>
      </c>
      <c r="V279" s="51">
        <v>12375219809231.693</v>
      </c>
      <c r="W279" s="51">
        <v>11948685964489.668</v>
      </c>
      <c r="X279" s="51">
        <v>12022319957908.408</v>
      </c>
      <c r="Y279" s="51">
        <v>11681814179777.744</v>
      </c>
      <c r="Z279" s="51">
        <v>11376652759474.063</v>
      </c>
      <c r="AA279" s="51">
        <v>11198906712374.857</v>
      </c>
      <c r="AB279" s="51">
        <v>11121748333752.1</v>
      </c>
      <c r="AC279" s="51">
        <v>10336142750025.711</v>
      </c>
      <c r="AD279" s="51">
        <v>10182974876945.543</v>
      </c>
      <c r="AE279" s="51">
        <v>9203539577219.4668</v>
      </c>
      <c r="AF279" s="51">
        <v>7786575182135.2002</v>
      </c>
      <c r="AG279" s="51">
        <v>132407439945.037</v>
      </c>
      <c r="AH279" s="31" t="s">
        <v>474</v>
      </c>
    </row>
    <row r="280" spans="1:34" x14ac:dyDescent="0.25">
      <c r="A280" s="35" t="s">
        <v>45</v>
      </c>
      <c r="B280" s="36" t="s">
        <v>470</v>
      </c>
      <c r="C280" s="36" t="s">
        <v>140</v>
      </c>
      <c r="D280" s="36" t="s">
        <v>467</v>
      </c>
      <c r="E280" s="36" t="s">
        <v>404</v>
      </c>
      <c r="F280" s="36" t="s">
        <v>472</v>
      </c>
      <c r="G280" s="36" t="s">
        <v>39</v>
      </c>
      <c r="H280" s="36" t="s">
        <v>501</v>
      </c>
      <c r="I280" s="37" t="s">
        <v>479</v>
      </c>
      <c r="J280" s="56"/>
      <c r="K280" s="56"/>
      <c r="L280" s="56"/>
      <c r="M280" s="56"/>
      <c r="N280" s="56"/>
      <c r="O280" s="56"/>
      <c r="P280" s="56"/>
      <c r="Q280" s="56"/>
      <c r="R280" s="56"/>
      <c r="S280" s="56"/>
      <c r="T280" s="56">
        <v>6493476001.9853983</v>
      </c>
      <c r="U280" s="56">
        <v>5913159851.3356295</v>
      </c>
      <c r="V280" s="56">
        <v>29926893698.434612</v>
      </c>
      <c r="W280" s="56">
        <v>388815329557.66412</v>
      </c>
      <c r="X280" s="56">
        <v>374576870687.74158</v>
      </c>
      <c r="Y280" s="56">
        <v>539492259811.36786</v>
      </c>
      <c r="Z280" s="56">
        <v>822849022331.24121</v>
      </c>
      <c r="AA280" s="56">
        <v>1076033661228.1348</v>
      </c>
      <c r="AB280" s="56">
        <v>1201023940051.8333</v>
      </c>
      <c r="AC280" s="56">
        <v>1964964482012.2021</v>
      </c>
      <c r="AD280" s="56">
        <v>1975004749121.759</v>
      </c>
      <c r="AE280" s="56">
        <v>2982221756688.7368</v>
      </c>
      <c r="AF280" s="56">
        <v>4463962680661.1719</v>
      </c>
      <c r="AG280" s="56">
        <v>13108336554558.662</v>
      </c>
      <c r="AH280" s="37" t="s">
        <v>475</v>
      </c>
    </row>
    <row r="281" spans="1:34" x14ac:dyDescent="0.25">
      <c r="A281" s="29" t="s">
        <v>45</v>
      </c>
      <c r="B281" s="30" t="s">
        <v>470</v>
      </c>
      <c r="C281" s="30" t="s">
        <v>140</v>
      </c>
      <c r="D281" s="30" t="s">
        <v>467</v>
      </c>
      <c r="E281" s="30" t="s">
        <v>46</v>
      </c>
      <c r="F281" s="30" t="s">
        <v>38</v>
      </c>
      <c r="G281" s="30" t="s">
        <v>39</v>
      </c>
      <c r="H281" s="30" t="s">
        <v>52</v>
      </c>
      <c r="I281" s="37" t="s">
        <v>479</v>
      </c>
      <c r="J281" s="51">
        <v>26084749915.11668</v>
      </c>
      <c r="K281" s="51">
        <v>19553923429.078075</v>
      </c>
      <c r="L281" s="51">
        <v>34651851906.242981</v>
      </c>
      <c r="M281" s="51">
        <v>224396091134.96555</v>
      </c>
      <c r="N281" s="51">
        <v>288469139680.18054</v>
      </c>
      <c r="O281" s="51">
        <v>372755376000</v>
      </c>
      <c r="P281" s="51">
        <v>344159472377.98767</v>
      </c>
      <c r="Q281" s="51">
        <v>362588463012.46832</v>
      </c>
      <c r="R281" s="51">
        <v>364137713228.00714</v>
      </c>
      <c r="S281" s="51">
        <v>388631057454.42792</v>
      </c>
      <c r="T281" s="51">
        <v>551441054397.42224</v>
      </c>
      <c r="U281" s="51">
        <v>496930532655.78387</v>
      </c>
      <c r="V281" s="51">
        <v>563167046463.77209</v>
      </c>
      <c r="W281" s="51">
        <v>548299537536.2597</v>
      </c>
      <c r="X281" s="51">
        <v>562256410033.15088</v>
      </c>
      <c r="Y281" s="51">
        <v>158085485614.4422</v>
      </c>
      <c r="Z281" s="51">
        <v>108648895363.63011</v>
      </c>
      <c r="AA281" s="51">
        <v>125261728764.70439</v>
      </c>
      <c r="AB281" s="51">
        <v>45605594721.054237</v>
      </c>
      <c r="AC281" s="51">
        <v>78619097781.117279</v>
      </c>
      <c r="AD281" s="51">
        <v>122717059791.42067</v>
      </c>
      <c r="AE281" s="51">
        <v>75802820991.116074</v>
      </c>
      <c r="AF281" s="51">
        <v>116384848122.9268</v>
      </c>
      <c r="AG281" s="57">
        <v>59956351941.746803</v>
      </c>
      <c r="AH281" s="31" t="s">
        <v>476</v>
      </c>
    </row>
    <row r="282" spans="1:34" x14ac:dyDescent="0.25">
      <c r="A282" s="29" t="s">
        <v>34</v>
      </c>
      <c r="B282" s="30" t="s">
        <v>470</v>
      </c>
      <c r="C282" s="30" t="s">
        <v>140</v>
      </c>
      <c r="D282" s="30" t="s">
        <v>467</v>
      </c>
      <c r="E282" s="30" t="s">
        <v>46</v>
      </c>
      <c r="F282" s="30" t="s">
        <v>38</v>
      </c>
      <c r="G282" s="30" t="s">
        <v>39</v>
      </c>
      <c r="H282" s="30" t="s">
        <v>54</v>
      </c>
      <c r="I282" s="37" t="s">
        <v>479</v>
      </c>
      <c r="J282" s="51">
        <v>9960433407864.4102</v>
      </c>
      <c r="K282" s="51">
        <v>5542276899659.1113</v>
      </c>
      <c r="L282" s="51">
        <v>8377309744187.1387</v>
      </c>
      <c r="M282" s="51">
        <v>9032452245334.8711</v>
      </c>
      <c r="N282" s="51">
        <v>7563355446904.4922</v>
      </c>
      <c r="O282" s="51">
        <v>9176804500000</v>
      </c>
      <c r="P282" s="51">
        <v>8457232928008.9453</v>
      </c>
      <c r="Q282" s="51">
        <v>8894058834802.875</v>
      </c>
      <c r="R282" s="51">
        <v>8059628402934.5127</v>
      </c>
      <c r="S282" s="51">
        <v>8455929974026.1494</v>
      </c>
      <c r="T282" s="51">
        <v>7556403192860.9785</v>
      </c>
      <c r="U282" s="51">
        <v>6218732632171.8867</v>
      </c>
      <c r="V282" s="51">
        <v>7648345938410.5645</v>
      </c>
      <c r="W282" s="51">
        <v>7097966366077.0459</v>
      </c>
      <c r="X282" s="51">
        <v>6741894445786.5576</v>
      </c>
      <c r="Y282" s="51">
        <v>2039550441925.4436</v>
      </c>
      <c r="Z282" s="51">
        <v>1419771272873.8672</v>
      </c>
      <c r="AA282" s="51">
        <v>1648647319945.6262</v>
      </c>
      <c r="AB282" s="51">
        <v>590717691666.37354</v>
      </c>
      <c r="AC282" s="51">
        <v>1042473903365.5012</v>
      </c>
      <c r="AD282" s="51">
        <v>1621705046446.6575</v>
      </c>
      <c r="AE282" s="51">
        <v>1005217247742.6963</v>
      </c>
      <c r="AF282" s="51">
        <v>1502360883804.7449</v>
      </c>
      <c r="AG282" s="57">
        <v>787551245960.76367</v>
      </c>
      <c r="AH282" s="31" t="s">
        <v>477</v>
      </c>
    </row>
    <row r="283" spans="1:34" x14ac:dyDescent="0.25">
      <c r="A283" s="29" t="s">
        <v>34</v>
      </c>
      <c r="B283" s="30" t="s">
        <v>470</v>
      </c>
      <c r="C283" s="30" t="s">
        <v>140</v>
      </c>
      <c r="D283" s="30" t="s">
        <v>467</v>
      </c>
      <c r="E283" s="30" t="s">
        <v>46</v>
      </c>
      <c r="F283" s="30" t="s">
        <v>468</v>
      </c>
      <c r="G283" s="30" t="s">
        <v>39</v>
      </c>
      <c r="H283" s="30" t="s">
        <v>50</v>
      </c>
      <c r="I283" s="37" t="s">
        <v>479</v>
      </c>
      <c r="J283" s="51">
        <v>999786652526.80054</v>
      </c>
      <c r="K283" s="51">
        <v>1050160856213.3164</v>
      </c>
      <c r="L283" s="51">
        <v>1102467172559.4182</v>
      </c>
      <c r="M283" s="51">
        <v>1156851885469.8027</v>
      </c>
      <c r="N283" s="51">
        <v>1213475319839.9087</v>
      </c>
      <c r="O283" s="51">
        <v>1272513396939.4885</v>
      </c>
      <c r="P283" s="51">
        <v>1334159389330.634</v>
      </c>
      <c r="Q283" s="51">
        <v>1289634537213.9297</v>
      </c>
      <c r="R283" s="51">
        <v>1283374378995.6482</v>
      </c>
      <c r="S283" s="51">
        <v>1165976992752.1904</v>
      </c>
      <c r="T283" s="51">
        <v>7640430539561.1025</v>
      </c>
      <c r="U283" s="51">
        <v>7694066059641.2363</v>
      </c>
      <c r="V283" s="51">
        <v>8226426517502.4063</v>
      </c>
      <c r="W283" s="51">
        <v>8609156489521.9521</v>
      </c>
      <c r="X283" s="51">
        <v>8337680769481.877</v>
      </c>
      <c r="Y283" s="51">
        <v>8256850112182.9775</v>
      </c>
      <c r="Z283" s="51">
        <v>8462259015354.7998</v>
      </c>
      <c r="AA283" s="51">
        <v>8697511641807.8857</v>
      </c>
      <c r="AB283" s="51">
        <v>8934650228077.541</v>
      </c>
      <c r="AC283" s="51">
        <v>9173687833225.332</v>
      </c>
      <c r="AD283" s="51">
        <v>9348558086378.3906</v>
      </c>
      <c r="AE283" s="51">
        <v>9582387725828.7227</v>
      </c>
      <c r="AF283" s="51">
        <v>9821579888723.875</v>
      </c>
      <c r="AG283" s="57">
        <v>10060979060715.385</v>
      </c>
      <c r="AH283" s="31" t="s">
        <v>503</v>
      </c>
    </row>
    <row r="284" spans="1:34" x14ac:dyDescent="0.25">
      <c r="A284" s="29" t="s">
        <v>34</v>
      </c>
      <c r="B284" s="30" t="s">
        <v>470</v>
      </c>
      <c r="C284" s="30" t="s">
        <v>140</v>
      </c>
      <c r="D284" s="30" t="s">
        <v>467</v>
      </c>
      <c r="E284" s="30" t="s">
        <v>46</v>
      </c>
      <c r="F284" s="30" t="s">
        <v>468</v>
      </c>
      <c r="G284" s="30" t="s">
        <v>39</v>
      </c>
      <c r="H284" s="30" t="s">
        <v>124</v>
      </c>
      <c r="I284" s="37" t="s">
        <v>479</v>
      </c>
      <c r="J284" s="51">
        <v>7761507114177.4063</v>
      </c>
      <c r="K284" s="51">
        <v>8169972593413.4561</v>
      </c>
      <c r="L284" s="51">
        <v>8593721177819.5967</v>
      </c>
      <c r="M284" s="51">
        <v>9034030650128.0195</v>
      </c>
      <c r="N284" s="51">
        <v>9492317322030.7129</v>
      </c>
      <c r="O284" s="51">
        <v>9970153450327.7559</v>
      </c>
      <c r="P284" s="51">
        <v>10469287068151.492</v>
      </c>
      <c r="Q284" s="51">
        <v>9979179274611.5566</v>
      </c>
      <c r="R284" s="51">
        <v>9793068449742.9277</v>
      </c>
      <c r="S284" s="51">
        <v>8503097640234.5547</v>
      </c>
      <c r="T284" s="51"/>
      <c r="U284" s="51"/>
      <c r="V284" s="51"/>
      <c r="W284" s="51"/>
      <c r="X284" s="51"/>
      <c r="Y284" s="51"/>
      <c r="Z284" s="51"/>
      <c r="AA284" s="51"/>
      <c r="AB284" s="51"/>
      <c r="AC284" s="51"/>
      <c r="AD284" s="51"/>
      <c r="AE284" s="51"/>
      <c r="AF284" s="51"/>
      <c r="AG284" s="57"/>
      <c r="AH284" s="31" t="s">
        <v>504</v>
      </c>
    </row>
    <row r="285" spans="1:34" x14ac:dyDescent="0.25">
      <c r="A285" s="29" t="s">
        <v>34</v>
      </c>
      <c r="B285" s="30" t="s">
        <v>470</v>
      </c>
      <c r="C285" s="30" t="s">
        <v>140</v>
      </c>
      <c r="D285" s="30" t="s">
        <v>467</v>
      </c>
      <c r="E285" s="30" t="s">
        <v>46</v>
      </c>
      <c r="F285" s="30" t="s">
        <v>469</v>
      </c>
      <c r="G285" s="30" t="s">
        <v>39</v>
      </c>
      <c r="H285" s="30" t="s">
        <v>50</v>
      </c>
      <c r="I285" s="37" t="s">
        <v>479</v>
      </c>
      <c r="J285" s="51">
        <v>167892140943.72723</v>
      </c>
      <c r="K285" s="51">
        <v>177918987279.53729</v>
      </c>
      <c r="L285" s="51">
        <v>188461027506.98801</v>
      </c>
      <c r="M285" s="51">
        <v>199573969982.57498</v>
      </c>
      <c r="N285" s="51">
        <v>211320770691.52176</v>
      </c>
      <c r="O285" s="51">
        <v>223772635552.21814</v>
      </c>
      <c r="P285" s="51">
        <v>237010167674.19925</v>
      </c>
      <c r="Q285" s="51">
        <v>229610879346.69009</v>
      </c>
      <c r="R285" s="51">
        <v>237126882229.43253</v>
      </c>
      <c r="S285" s="51">
        <v>216896734556.24695</v>
      </c>
      <c r="T285" s="51">
        <v>17405903524244.547</v>
      </c>
      <c r="U285" s="51">
        <v>16833887425258.432</v>
      </c>
      <c r="V285" s="51">
        <v>17335692086058.988</v>
      </c>
      <c r="W285" s="51">
        <v>23886894948395.117</v>
      </c>
      <c r="X285" s="51">
        <v>25494878622272.051</v>
      </c>
      <c r="Y285" s="51">
        <v>25280150689108.629</v>
      </c>
      <c r="Z285" s="51">
        <v>26116346994111.332</v>
      </c>
      <c r="AA285" s="51">
        <v>27068606505985.602</v>
      </c>
      <c r="AB285" s="51">
        <v>28024745998669.105</v>
      </c>
      <c r="AC285" s="51">
        <v>28985074733499.098</v>
      </c>
      <c r="AD285" s="51">
        <v>30067088013613.586</v>
      </c>
      <c r="AE285" s="51">
        <v>31415973501994.652</v>
      </c>
      <c r="AF285" s="51">
        <v>32773626239801.543</v>
      </c>
      <c r="AG285" s="57">
        <v>34134384759430.461</v>
      </c>
      <c r="AH285" s="31" t="s">
        <v>505</v>
      </c>
    </row>
    <row r="286" spans="1:34" x14ac:dyDescent="0.25">
      <c r="A286" s="29" t="s">
        <v>34</v>
      </c>
      <c r="B286" s="30" t="s">
        <v>470</v>
      </c>
      <c r="C286" s="30" t="s">
        <v>140</v>
      </c>
      <c r="D286" s="30" t="s">
        <v>467</v>
      </c>
      <c r="E286" s="30" t="s">
        <v>46</v>
      </c>
      <c r="F286" s="30" t="s">
        <v>469</v>
      </c>
      <c r="G286" s="30" t="s">
        <v>39</v>
      </c>
      <c r="H286" s="30" t="s">
        <v>124</v>
      </c>
      <c r="I286" s="37" t="s">
        <v>479</v>
      </c>
      <c r="J286" s="51">
        <v>9402142317801.1211</v>
      </c>
      <c r="K286" s="51">
        <v>9893700211609.6973</v>
      </c>
      <c r="L286" s="51">
        <v>10404604839421.896</v>
      </c>
      <c r="M286" s="51">
        <v>10936309102491.475</v>
      </c>
      <c r="N286" s="51">
        <v>11490403679054.672</v>
      </c>
      <c r="O286" s="51">
        <v>12068631931645.289</v>
      </c>
      <c r="P286" s="51">
        <v>12672906694421.775</v>
      </c>
      <c r="Q286" s="51">
        <v>12279609184983.705</v>
      </c>
      <c r="R286" s="51">
        <v>11958605143413.066</v>
      </c>
      <c r="S286" s="51">
        <v>10353605931459.322</v>
      </c>
      <c r="T286" s="51">
        <v>5251982280134.8838</v>
      </c>
      <c r="U286" s="51">
        <v>5198822756636.79</v>
      </c>
      <c r="V286" s="51">
        <v>3256636708348.979</v>
      </c>
      <c r="W286" s="51"/>
      <c r="X286" s="51"/>
      <c r="Y286" s="51"/>
      <c r="Z286" s="51"/>
      <c r="AA286" s="51"/>
      <c r="AB286" s="51"/>
      <c r="AC286" s="51"/>
      <c r="AD286" s="51"/>
      <c r="AE286" s="51"/>
      <c r="AF286" s="51"/>
      <c r="AG286" s="57"/>
      <c r="AH286" s="31" t="s">
        <v>506</v>
      </c>
    </row>
  </sheetData>
  <phoneticPr fontId="2" type="noConversion"/>
  <conditionalFormatting sqref="AH5:AH286">
    <cfRule type="duplicateValues" dxfId="1" priority="29"/>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1A13-6E9B-426B-8D23-6B49967B18D4}">
  <sheetPr>
    <tabColor theme="4" tint="0.59999389629810485"/>
  </sheetPr>
  <dimension ref="A1:AH14"/>
  <sheetViews>
    <sheetView zoomScaleNormal="100" workbookViewId="0"/>
  </sheetViews>
  <sheetFormatPr defaultRowHeight="15" x14ac:dyDescent="0.25"/>
  <cols>
    <col min="1" max="1" width="19.140625" customWidth="1"/>
    <col min="2" max="2" width="12.140625" customWidth="1"/>
    <col min="3" max="4" width="18.7109375" bestFit="1" customWidth="1"/>
    <col min="5" max="5" width="31.5703125" bestFit="1" customWidth="1"/>
    <col min="6" max="8" width="20.5703125" customWidth="1"/>
    <col min="9" max="9" width="11.28515625" customWidth="1"/>
    <col min="10" max="31" width="11" bestFit="1" customWidth="1"/>
    <col min="32" max="33" width="11" customWidth="1"/>
    <col min="34" max="34" width="20.140625" customWidth="1"/>
  </cols>
  <sheetData>
    <row r="1" spans="1:34" x14ac:dyDescent="0.25">
      <c r="A1" s="82" t="str">
        <f>'Included Fuel Quantity'!A1</f>
        <v>2025 Edition: 2000 to 2023 - Last updated on 11/4/2025</v>
      </c>
    </row>
    <row r="2" spans="1:34" x14ac:dyDescent="0.25">
      <c r="A2" s="82" t="s">
        <v>522</v>
      </c>
    </row>
    <row r="3" spans="1:34" x14ac:dyDescent="0.25">
      <c r="A3" s="82"/>
    </row>
    <row r="4" spans="1:34" ht="27" customHeight="1" x14ac:dyDescent="0.25">
      <c r="A4" s="44" t="s">
        <v>2</v>
      </c>
      <c r="B4" s="45" t="s">
        <v>3</v>
      </c>
      <c r="C4" s="46" t="s">
        <v>4</v>
      </c>
      <c r="D4" s="46" t="s">
        <v>5</v>
      </c>
      <c r="E4" s="46" t="s">
        <v>6</v>
      </c>
      <c r="F4" s="46" t="s">
        <v>7</v>
      </c>
      <c r="G4" s="46" t="s">
        <v>8</v>
      </c>
      <c r="H4" s="46" t="s">
        <v>9</v>
      </c>
      <c r="I4" s="47" t="s">
        <v>10</v>
      </c>
      <c r="J4" s="48" t="s">
        <v>11</v>
      </c>
      <c r="K4" s="48" t="s">
        <v>12</v>
      </c>
      <c r="L4" s="48" t="s">
        <v>13</v>
      </c>
      <c r="M4" s="48" t="s">
        <v>14</v>
      </c>
      <c r="N4" s="48" t="s">
        <v>15</v>
      </c>
      <c r="O4" s="48" t="s">
        <v>16</v>
      </c>
      <c r="P4" s="48" t="s">
        <v>17</v>
      </c>
      <c r="Q4" s="48" t="s">
        <v>18</v>
      </c>
      <c r="R4" s="48" t="s">
        <v>19</v>
      </c>
      <c r="S4" s="48" t="s">
        <v>20</v>
      </c>
      <c r="T4" s="48" t="s">
        <v>21</v>
      </c>
      <c r="U4" s="48" t="s">
        <v>22</v>
      </c>
      <c r="V4" s="48" t="s">
        <v>23</v>
      </c>
      <c r="W4" s="48" t="s">
        <v>24</v>
      </c>
      <c r="X4" s="48" t="s">
        <v>25</v>
      </c>
      <c r="Y4" s="48" t="s">
        <v>26</v>
      </c>
      <c r="Z4" s="48" t="s">
        <v>27</v>
      </c>
      <c r="AA4" s="48" t="s">
        <v>28</v>
      </c>
      <c r="AB4" s="48" t="s">
        <v>29</v>
      </c>
      <c r="AC4" s="48" t="s">
        <v>30</v>
      </c>
      <c r="AD4" s="48" t="s">
        <v>31</v>
      </c>
      <c r="AE4" s="48" t="s">
        <v>32</v>
      </c>
      <c r="AF4" s="48" t="s">
        <v>495</v>
      </c>
      <c r="AG4" s="48" t="s">
        <v>515</v>
      </c>
      <c r="AH4" s="49" t="s">
        <v>33</v>
      </c>
    </row>
    <row r="5" spans="1:34" x14ac:dyDescent="0.25">
      <c r="A5" s="59" t="str" cm="1">
        <f t="array" ref="A5">_xlfn.IFS(OR(H5={"Associated gas","Aviation gasoline","Catalyst coke","Coal","Crude oil","Distillate","Gasoline","Jet fuel","Kerosene","LPG","Lubricants","Natural gas","Other petroleum products","Petroleum coke","Petroleum feedstocks","Process gas","Propane","Residual fuel oil","Waste oil"}),"Fossil Fuel",OR(H5={"Alternative Jet Fuel","Biodiesel","Biomass","Biomass waste fuel","Biomethane","Digester gas","Ethanol","Landfill gas","Renewable Diesel","Wood (wet)"}),"Biofuel",OR(H5={"MSW","Refinery gas","Tires"}),"Partially Biogenic")</f>
        <v>Fossil Fuel</v>
      </c>
      <c r="B5" s="60" t="s">
        <v>483</v>
      </c>
      <c r="C5" s="60" t="s">
        <v>481</v>
      </c>
      <c r="D5" s="60" t="s">
        <v>46</v>
      </c>
      <c r="E5" s="60" t="s">
        <v>46</v>
      </c>
      <c r="F5" s="60" t="s">
        <v>38</v>
      </c>
      <c r="G5" s="60" t="s">
        <v>39</v>
      </c>
      <c r="H5" s="60" t="s">
        <v>407</v>
      </c>
      <c r="I5" s="61" t="s">
        <v>48</v>
      </c>
      <c r="J5" s="43">
        <v>59509.733333329401</v>
      </c>
      <c r="K5" s="43">
        <v>59509.733333329401</v>
      </c>
      <c r="L5" s="43">
        <v>59509.733333329401</v>
      </c>
      <c r="M5" s="43">
        <v>59509.733333329401</v>
      </c>
      <c r="N5" s="43">
        <v>59509.733333329401</v>
      </c>
      <c r="O5" s="43">
        <v>59509.733333329401</v>
      </c>
      <c r="P5" s="43">
        <v>59509.733333329401</v>
      </c>
      <c r="Q5" s="43">
        <v>59509.733333329401</v>
      </c>
      <c r="R5" s="43">
        <v>59509.733333329401</v>
      </c>
      <c r="S5" s="43">
        <v>59509.733333329401</v>
      </c>
      <c r="T5" s="43">
        <v>59509.733333329401</v>
      </c>
      <c r="U5" s="43">
        <v>93218.199999988094</v>
      </c>
      <c r="V5" s="43">
        <v>46160</v>
      </c>
      <c r="W5" s="43">
        <v>39151</v>
      </c>
      <c r="X5" s="43">
        <v>36022.849999994003</v>
      </c>
      <c r="Y5" s="43">
        <v>31286.8309999704</v>
      </c>
      <c r="Z5" s="43">
        <v>25286.710000008301</v>
      </c>
      <c r="AA5" s="43">
        <v>29441.4600000381</v>
      </c>
      <c r="AB5" s="43">
        <v>42452.829999983303</v>
      </c>
      <c r="AC5" s="43">
        <v>26843.8599999547</v>
      </c>
      <c r="AD5" s="43">
        <v>25645.159999996398</v>
      </c>
      <c r="AE5" s="43">
        <v>18054.949999988101</v>
      </c>
      <c r="AF5" s="43">
        <v>27678.8600000441</v>
      </c>
      <c r="AG5" s="43">
        <v>9030.6300000548399</v>
      </c>
      <c r="AH5" s="61" t="s">
        <v>513</v>
      </c>
    </row>
    <row r="6" spans="1:34" x14ac:dyDescent="0.25">
      <c r="A6" s="25" t="str" cm="1">
        <f t="array" ref="A6">_xlfn.IFS(OR(H6={"Associated gas","Aviation gasoline","Catalyst coke","Coal","Crude oil","Distillate","Gasoline","Jet fuel","Kerosene","LPG","Lubricants","Natural gas","Other petroleum products","Petroleum coke","Petroleum feedstocks","Process gas","Propane","Residual fuel oil","Waste oil"}),"Fossil Fuel",OR(H6={"Alternative Jet Fuel","Biodiesel","Biomass","Biomass waste fuel","Biomethane","Digester gas","Ethanol","Landfill gas","Renewable Diesel","Wood (wet)"}),"Biofuel",OR(H6={"MSW","Refinery gas","Tires"}),"Partially Biogenic")</f>
        <v>Fossil Fuel</v>
      </c>
      <c r="B6" s="2" t="s">
        <v>480</v>
      </c>
      <c r="C6" s="2" t="s">
        <v>481</v>
      </c>
      <c r="D6" s="2" t="s">
        <v>46</v>
      </c>
      <c r="E6" s="2" t="s">
        <v>46</v>
      </c>
      <c r="F6" s="2" t="s">
        <v>38</v>
      </c>
      <c r="G6" s="2" t="s">
        <v>39</v>
      </c>
      <c r="H6" s="2" t="s">
        <v>50</v>
      </c>
      <c r="I6" s="4" t="s">
        <v>48</v>
      </c>
      <c r="J6" s="3">
        <v>6994000</v>
      </c>
      <c r="K6" s="3">
        <v>28356000</v>
      </c>
      <c r="L6" s="3">
        <v>47538000</v>
      </c>
      <c r="M6" s="3">
        <v>48503000</v>
      </c>
      <c r="N6" s="3">
        <v>53198000</v>
      </c>
      <c r="O6" s="3">
        <v>9710000</v>
      </c>
      <c r="P6" s="3">
        <v>10681000</v>
      </c>
      <c r="Q6" s="3">
        <v>11680000</v>
      </c>
      <c r="R6" s="3">
        <v>8970000</v>
      </c>
      <c r="S6" s="3">
        <v>13926000</v>
      </c>
      <c r="T6" s="3">
        <v>50755000</v>
      </c>
      <c r="U6" s="3">
        <v>36319000</v>
      </c>
      <c r="V6" s="3">
        <v>36947952.381232798</v>
      </c>
      <c r="W6" s="3">
        <v>43392867.989400201</v>
      </c>
      <c r="X6" s="3">
        <v>11921621.7632</v>
      </c>
      <c r="Y6" s="3">
        <v>31347489.410599999</v>
      </c>
      <c r="Z6" s="3">
        <v>15213177.636</v>
      </c>
      <c r="AA6" s="3">
        <v>17695281.101</v>
      </c>
      <c r="AB6" s="3">
        <v>22618559.037</v>
      </c>
      <c r="AC6" s="3">
        <v>28983675.899999999</v>
      </c>
      <c r="AD6" s="3">
        <v>33000067.300000001</v>
      </c>
      <c r="AE6" s="3">
        <v>30462002.199999999</v>
      </c>
      <c r="AF6" s="3">
        <v>30498170.600000001</v>
      </c>
      <c r="AG6" s="3">
        <v>41031191.399999999</v>
      </c>
      <c r="AH6" s="4" t="s">
        <v>482</v>
      </c>
    </row>
    <row r="7" spans="1:34" x14ac:dyDescent="0.25">
      <c r="A7" s="25" t="str" cm="1">
        <f t="array" ref="A7">_xlfn.IFS(OR(H7={"Associated gas","Aviation gasoline","Catalyst coke","Coal","Crude oil","Distillate","Gasoline","Jet fuel","Kerosene","LPG","Lubricants","Natural gas","Other petroleum products","Petroleum coke","Petroleum feedstocks","Process gas","Propane","Residual fuel oil","Waste oil"}),"Fossil Fuel",OR(H7={"Alternative Jet Fuel","Biodiesel","Biomass","Biomass waste fuel","Biomethane","Digester gas","Ethanol","Landfill gas","Renewable Diesel","Wood (wet)"}),"Biofuel",OR(H7={"MSW","Refinery gas","Tires"}),"Partially Biogenic")</f>
        <v>Fossil Fuel</v>
      </c>
      <c r="B7" s="20" t="s">
        <v>483</v>
      </c>
      <c r="C7" s="20" t="s">
        <v>481</v>
      </c>
      <c r="D7" s="20" t="s">
        <v>46</v>
      </c>
      <c r="E7" s="20" t="s">
        <v>46</v>
      </c>
      <c r="F7" s="20" t="s">
        <v>38</v>
      </c>
      <c r="G7" s="20" t="s">
        <v>39</v>
      </c>
      <c r="H7" s="20" t="s">
        <v>72</v>
      </c>
      <c r="I7" s="21" t="s">
        <v>48</v>
      </c>
      <c r="J7" s="22">
        <v>355603960.39955801</v>
      </c>
      <c r="K7" s="22">
        <v>387098933.84660399</v>
      </c>
      <c r="L7" s="22">
        <v>346284019.27747297</v>
      </c>
      <c r="M7" s="22">
        <v>348372971.59794003</v>
      </c>
      <c r="N7" s="22">
        <v>358496355.920205</v>
      </c>
      <c r="O7" s="22">
        <v>305308416.06830502</v>
      </c>
      <c r="P7" s="22">
        <v>275420329.02161902</v>
      </c>
      <c r="Q7" s="22">
        <v>271885178.94082803</v>
      </c>
      <c r="R7" s="22">
        <v>273492065.341187</v>
      </c>
      <c r="S7" s="22">
        <v>235408857.65266699</v>
      </c>
      <c r="T7" s="22">
        <v>210662807.08713099</v>
      </c>
      <c r="U7" s="22">
        <v>187794567</v>
      </c>
      <c r="V7" s="22">
        <v>177385484</v>
      </c>
      <c r="W7" s="22">
        <v>172951094</v>
      </c>
      <c r="X7" s="22">
        <v>204942142.88</v>
      </c>
      <c r="Y7" s="22">
        <v>211258983.09</v>
      </c>
      <c r="Z7" s="22">
        <v>194044842.90700001</v>
      </c>
      <c r="AA7" s="22">
        <v>184327000.95199999</v>
      </c>
      <c r="AB7" s="22">
        <v>182448339.13</v>
      </c>
      <c r="AC7" s="22">
        <v>181180339.06</v>
      </c>
      <c r="AD7" s="22">
        <v>176493306.59999999</v>
      </c>
      <c r="AE7" s="22">
        <v>191060286.67500001</v>
      </c>
      <c r="AF7" s="22">
        <v>202567345.40000001</v>
      </c>
      <c r="AG7" s="3">
        <v>196501104.11000001</v>
      </c>
      <c r="AH7" s="21" t="s">
        <v>484</v>
      </c>
    </row>
    <row r="8" spans="1:34" x14ac:dyDescent="0.25">
      <c r="A8" s="25" t="str" cm="1">
        <f t="array" ref="A8">_xlfn.IFS(OR(H8={"Associated gas","Aviation gasoline","Catalyst coke","Coal","Crude oil","Distillate","Gasoline","Jet fuel","Kerosene","LPG","Lubricants","Natural gas","Other petroleum products","Petroleum coke","Petroleum feedstocks","Process gas","Propane","Residual fuel oil","Waste oil"}),"Fossil Fuel",OR(H8={"Alternative Jet Fuel","Biodiesel","Biomass","Biomass waste fuel","Biomethane","Digester gas","Ethanol","Landfill gas","Renewable Diesel","Wood (wet)"}),"Biofuel",OR(H8={"MSW","Refinery gas","Tires"}),"Partially Biogenic")</f>
        <v>Fossil Fuel</v>
      </c>
      <c r="B8" s="2" t="s">
        <v>412</v>
      </c>
      <c r="C8" s="2" t="s">
        <v>481</v>
      </c>
      <c r="D8" s="2" t="s">
        <v>46</v>
      </c>
      <c r="E8" s="2" t="s">
        <v>46</v>
      </c>
      <c r="F8" s="2" t="s">
        <v>38</v>
      </c>
      <c r="G8" s="2" t="s">
        <v>39</v>
      </c>
      <c r="H8" s="2" t="s">
        <v>124</v>
      </c>
      <c r="I8" s="4" t="s">
        <v>48</v>
      </c>
      <c r="J8" s="3"/>
      <c r="K8" s="3">
        <v>157000</v>
      </c>
      <c r="L8" s="3"/>
      <c r="M8" s="3">
        <v>1162000</v>
      </c>
      <c r="N8" s="3"/>
      <c r="O8" s="3">
        <v>539000</v>
      </c>
      <c r="P8" s="3">
        <v>390000</v>
      </c>
      <c r="Q8" s="3">
        <v>1799000</v>
      </c>
      <c r="R8" s="3">
        <v>744000</v>
      </c>
      <c r="S8" s="3">
        <v>621000</v>
      </c>
      <c r="T8" s="3">
        <v>595000</v>
      </c>
      <c r="U8" s="3">
        <v>332000</v>
      </c>
      <c r="V8" s="3"/>
      <c r="W8" s="3"/>
      <c r="X8" s="3"/>
      <c r="Y8" s="3"/>
      <c r="Z8" s="3"/>
      <c r="AA8" s="3"/>
      <c r="AB8" s="3"/>
      <c r="AC8" s="3"/>
      <c r="AD8" s="3"/>
      <c r="AE8" s="3"/>
      <c r="AF8" s="3"/>
      <c r="AG8" s="3">
        <v>170389</v>
      </c>
      <c r="AH8" s="4" t="s">
        <v>485</v>
      </c>
    </row>
    <row r="9" spans="1:34" x14ac:dyDescent="0.25">
      <c r="A9" s="25" t="str" cm="1">
        <f t="array" ref="A9">_xlfn.IFS(OR(H9={"Associated gas","Aviation gasoline","Catalyst coke","Coal","Crude oil","Distillate","Gasoline","Jet fuel","Kerosene","LPG","Lubricants","Natural gas","Other petroleum products","Petroleum coke","Petroleum feedstocks","Process gas","Propane","Residual fuel oil","Waste oil"}),"Fossil Fuel",OR(H9={"Alternative Jet Fuel","Biodiesel","Biomass","Biomass waste fuel","Biomethane","Digester gas","Ethanol","Landfill gas","Renewable Diesel","Wood (wet)"}),"Biofuel",OR(H9={"MSW","Refinery gas","Tires"}),"Partially Biogenic")</f>
        <v>Biofuel</v>
      </c>
      <c r="B9" s="20" t="s">
        <v>401</v>
      </c>
      <c r="C9" s="20" t="s">
        <v>140</v>
      </c>
      <c r="D9" s="20" t="s">
        <v>402</v>
      </c>
      <c r="E9" s="20" t="s">
        <v>403</v>
      </c>
      <c r="F9" s="20" t="s">
        <v>471</v>
      </c>
      <c r="G9" s="20" t="s">
        <v>39</v>
      </c>
      <c r="H9" s="20" t="s">
        <v>502</v>
      </c>
      <c r="I9" s="21" t="s">
        <v>48</v>
      </c>
      <c r="J9" s="22"/>
      <c r="K9" s="22"/>
      <c r="L9" s="22"/>
      <c r="M9" s="22"/>
      <c r="N9" s="22"/>
      <c r="O9" s="22"/>
      <c r="P9" s="22"/>
      <c r="Q9" s="22"/>
      <c r="R9" s="22"/>
      <c r="S9" s="22"/>
      <c r="T9" s="22"/>
      <c r="U9" s="22"/>
      <c r="V9" s="22"/>
      <c r="W9" s="22"/>
      <c r="X9" s="22"/>
      <c r="Y9" s="22"/>
      <c r="Z9" s="22"/>
      <c r="AA9" s="22"/>
      <c r="AB9" s="22"/>
      <c r="AC9" s="22">
        <v>808920.90369094501</v>
      </c>
      <c r="AD9" s="22">
        <v>2117124.8808859</v>
      </c>
      <c r="AE9" s="22">
        <v>4093138.62703944</v>
      </c>
      <c r="AF9" s="3">
        <v>5450424.0810461799</v>
      </c>
      <c r="AG9" s="3">
        <v>10310242.5764277</v>
      </c>
      <c r="AH9" s="21" t="s">
        <v>486</v>
      </c>
    </row>
    <row r="10" spans="1:34" x14ac:dyDescent="0.25">
      <c r="A10" s="25" t="str" cm="1">
        <f t="array" ref="A10">_xlfn.IFS(OR(H10={"Associated gas","Aviation gasoline","Catalyst coke","Coal","Crude oil","Distillate","Gasoline","Jet fuel","Kerosene","LPG","Lubricants","Natural gas","Other petroleum products","Petroleum coke","Petroleum feedstocks","Process gas","Propane","Residual fuel oil","Waste oil"}),"Fossil Fuel",OR(H10={"Alternative Jet Fuel","Biodiesel","Biomass","Biomass waste fuel","Biomethane","Digester gas","Ethanol","Landfill gas","Renewable Diesel","Wood (wet)"}),"Biofuel",OR(H10={"MSW","Refinery gas","Tires"}),"Partially Biogenic")</f>
        <v>Fossil Fuel</v>
      </c>
      <c r="B10" s="20" t="s">
        <v>401</v>
      </c>
      <c r="C10" s="20" t="s">
        <v>140</v>
      </c>
      <c r="D10" s="20" t="s">
        <v>402</v>
      </c>
      <c r="E10" s="20" t="s">
        <v>403</v>
      </c>
      <c r="F10" s="20" t="s">
        <v>471</v>
      </c>
      <c r="G10" s="20" t="s">
        <v>39</v>
      </c>
      <c r="H10" s="20" t="s">
        <v>72</v>
      </c>
      <c r="I10" s="21" t="s">
        <v>48</v>
      </c>
      <c r="J10" s="22">
        <v>1525399250.4841199</v>
      </c>
      <c r="K10" s="22">
        <v>1431546367.9158101</v>
      </c>
      <c r="L10" s="22">
        <v>1606076165.2278199</v>
      </c>
      <c r="M10" s="22">
        <v>1587559172.0023401</v>
      </c>
      <c r="N10" s="22">
        <v>1667699525.28245</v>
      </c>
      <c r="O10" s="22">
        <v>1633850687.64714</v>
      </c>
      <c r="P10" s="22">
        <v>1664827118.1101401</v>
      </c>
      <c r="Q10" s="22">
        <v>1611790705.38433</v>
      </c>
      <c r="R10" s="22">
        <v>1532594744.9350901</v>
      </c>
      <c r="S10" s="22">
        <v>1331848782.1193099</v>
      </c>
      <c r="T10" s="22">
        <v>1476166128.27284</v>
      </c>
      <c r="U10" s="22">
        <v>1457854184.2019</v>
      </c>
      <c r="V10" s="22">
        <v>1508417543.32551</v>
      </c>
      <c r="W10" s="22">
        <v>1475173909.40993</v>
      </c>
      <c r="X10" s="22">
        <v>1459925747.0510499</v>
      </c>
      <c r="Y10" s="22">
        <v>1620236130.7553501</v>
      </c>
      <c r="Z10" s="22">
        <v>1659730720.6371801</v>
      </c>
      <c r="AA10" s="22">
        <v>1728821453.6313</v>
      </c>
      <c r="AB10" s="22">
        <v>1760505260.9791701</v>
      </c>
      <c r="AC10" s="22">
        <v>1827586408.74103</v>
      </c>
      <c r="AD10" s="22">
        <v>1114657560.33076</v>
      </c>
      <c r="AE10" s="22">
        <v>1470882542.105</v>
      </c>
      <c r="AF10" s="3">
        <v>1576181472.45544</v>
      </c>
      <c r="AG10" s="3">
        <v>1665688767.23965</v>
      </c>
      <c r="AH10" s="21" t="s">
        <v>487</v>
      </c>
    </row>
    <row r="11" spans="1:34" x14ac:dyDescent="0.25">
      <c r="A11" s="25" t="str" cm="1">
        <f t="array" ref="A11">_xlfn.IFS(OR(H11={"Associated gas","Aviation gasoline","Catalyst coke","Coal","Crude oil","Distillate","Gasoline","Jet fuel","Kerosene","LPG","Lubricants","Natural gas","Other petroleum products","Petroleum coke","Petroleum feedstocks","Process gas","Propane","Residual fuel oil","Waste oil"}),"Fossil Fuel",OR(H11={"Alternative Jet Fuel","Biodiesel","Biomass","Biomass waste fuel","Biomethane","Digester gas","Ethanol","Landfill gas","Renewable Diesel","Wood (wet)"}),"Biofuel",OR(H11={"MSW","Refinery gas","Tires"}),"Partially Biogenic")</f>
        <v>Biofuel</v>
      </c>
      <c r="B11" s="2" t="s">
        <v>488</v>
      </c>
      <c r="C11" s="2" t="s">
        <v>140</v>
      </c>
      <c r="D11" s="2" t="s">
        <v>402</v>
      </c>
      <c r="E11" s="2" t="s">
        <v>489</v>
      </c>
      <c r="F11" s="2" t="s">
        <v>38</v>
      </c>
      <c r="G11" s="2" t="s">
        <v>39</v>
      </c>
      <c r="H11" s="2" t="s">
        <v>502</v>
      </c>
      <c r="I11" s="4" t="s">
        <v>48</v>
      </c>
      <c r="J11" s="3"/>
      <c r="K11" s="3"/>
      <c r="L11" s="3"/>
      <c r="M11" s="3"/>
      <c r="N11" s="3"/>
      <c r="O11" s="3"/>
      <c r="P11" s="3"/>
      <c r="Q11" s="3"/>
      <c r="R11" s="3"/>
      <c r="S11" s="3"/>
      <c r="T11" s="3"/>
      <c r="U11" s="3"/>
      <c r="V11" s="3"/>
      <c r="W11" s="3"/>
      <c r="X11" s="3"/>
      <c r="Y11" s="3"/>
      <c r="Z11" s="3"/>
      <c r="AA11" s="3"/>
      <c r="AB11" s="3"/>
      <c r="AC11" s="3">
        <v>881835.67637597094</v>
      </c>
      <c r="AD11" s="3">
        <v>1936991.31926453</v>
      </c>
      <c r="AE11" s="3">
        <v>3217418.8343522302</v>
      </c>
      <c r="AF11" s="3">
        <v>4816329.3635517703</v>
      </c>
      <c r="AG11" s="3">
        <v>10339165.0157512</v>
      </c>
      <c r="AH11" s="4" t="s">
        <v>490</v>
      </c>
    </row>
    <row r="12" spans="1:34" x14ac:dyDescent="0.25">
      <c r="A12" s="25" t="str" cm="1">
        <f t="array" ref="A12">_xlfn.IFS(OR(H12={"Associated gas","Aviation gasoline","Catalyst coke","Coal","Crude oil","Distillate","Gasoline","Jet fuel","Kerosene","LPG","Lubricants","Natural gas","Other petroleum products","Petroleum coke","Petroleum feedstocks","Process gas","Propane","Residual fuel oil","Waste oil"}),"Fossil Fuel",OR(H12={"Alternative Jet Fuel","Biodiesel","Biomass","Biomass waste fuel","Biomethane","Digester gas","Ethanol","Landfill gas","Renewable Diesel","Wood (wet)"}),"Biofuel",OR(H12={"MSW","Refinery gas","Tires"}),"Partially Biogenic")</f>
        <v>Fossil Fuel</v>
      </c>
      <c r="B12" s="2" t="s">
        <v>488</v>
      </c>
      <c r="C12" s="2" t="s">
        <v>140</v>
      </c>
      <c r="D12" s="2" t="s">
        <v>402</v>
      </c>
      <c r="E12" s="2" t="s">
        <v>489</v>
      </c>
      <c r="F12" s="2" t="s">
        <v>38</v>
      </c>
      <c r="G12" s="2" t="s">
        <v>39</v>
      </c>
      <c r="H12" s="2" t="s">
        <v>72</v>
      </c>
      <c r="I12" s="4" t="s">
        <v>48</v>
      </c>
      <c r="J12" s="3">
        <v>1348424911.4412899</v>
      </c>
      <c r="K12" s="3">
        <v>1224050438.3461299</v>
      </c>
      <c r="L12" s="3">
        <v>1273347894.57498</v>
      </c>
      <c r="M12" s="3">
        <v>1185023268.85851</v>
      </c>
      <c r="N12" s="3">
        <v>1267634660.48335</v>
      </c>
      <c r="O12" s="3">
        <v>1316720486.68854</v>
      </c>
      <c r="P12" s="3">
        <v>1368704555.7197399</v>
      </c>
      <c r="Q12" s="3">
        <v>1327404455.94455</v>
      </c>
      <c r="R12" s="3">
        <v>1379147497.94436</v>
      </c>
      <c r="S12" s="3">
        <v>1208846734.58319</v>
      </c>
      <c r="T12" s="3">
        <v>1350788735.8513</v>
      </c>
      <c r="U12" s="3">
        <v>1432093242.94454</v>
      </c>
      <c r="V12" s="3">
        <v>1466533570.8276899</v>
      </c>
      <c r="W12" s="3">
        <v>1486233712.8821001</v>
      </c>
      <c r="X12" s="3">
        <v>1532734099.1802101</v>
      </c>
      <c r="Y12" s="3">
        <v>1789104981.5914199</v>
      </c>
      <c r="Z12" s="3">
        <v>1892255966.3936701</v>
      </c>
      <c r="AA12" s="3">
        <v>2011682107.7460699</v>
      </c>
      <c r="AB12" s="3">
        <v>1999106423.12397</v>
      </c>
      <c r="AC12" s="3">
        <v>1992321980.47316</v>
      </c>
      <c r="AD12" s="3">
        <v>1019817979.4712</v>
      </c>
      <c r="AE12" s="3">
        <v>1156189815.5185299</v>
      </c>
      <c r="AF12" s="3">
        <v>1392810723.5678201</v>
      </c>
      <c r="AG12" s="3">
        <v>1670361381.0938001</v>
      </c>
      <c r="AH12" s="4" t="s">
        <v>491</v>
      </c>
    </row>
    <row r="13" spans="1:34" x14ac:dyDescent="0.25">
      <c r="A13" s="25" t="str" cm="1">
        <f t="array" ref="A13">_xlfn.IFS(OR(H13={"Associated gas","Aviation gasoline","Catalyst coke","Coal","Crude oil","Distillate","Gasoline","Jet fuel","Kerosene","LPG","Lubricants","Natural gas","Other petroleum products","Petroleum coke","Petroleum feedstocks","Process gas","Propane","Residual fuel oil","Waste oil"}),"Fossil Fuel",OR(H13={"Alternative Jet Fuel","Biodiesel","Biomass","Biomass waste fuel","Biomethane","Digester gas","Ethanol","Landfill gas","Renewable Diesel","Wood (wet)"}),"Biofuel",OR(H13={"MSW","Refinery gas","Tires"}),"Partially Biogenic")</f>
        <v>Fossil Fuel</v>
      </c>
      <c r="B13" s="20" t="s">
        <v>466</v>
      </c>
      <c r="C13" s="20" t="s">
        <v>140</v>
      </c>
      <c r="D13" s="20" t="s">
        <v>467</v>
      </c>
      <c r="E13" s="20" t="s">
        <v>492</v>
      </c>
      <c r="F13" s="20" t="s">
        <v>38</v>
      </c>
      <c r="G13" s="20" t="s">
        <v>39</v>
      </c>
      <c r="H13" s="20" t="s">
        <v>50</v>
      </c>
      <c r="I13" s="21" t="s">
        <v>48</v>
      </c>
      <c r="J13" s="22">
        <v>6551483.44739193</v>
      </c>
      <c r="K13" s="22"/>
      <c r="L13" s="22"/>
      <c r="M13" s="22"/>
      <c r="N13" s="22"/>
      <c r="O13" s="22">
        <v>31279855.3389134</v>
      </c>
      <c r="P13" s="22">
        <v>22409328.4014314</v>
      </c>
      <c r="Q13" s="22">
        <v>3296662.98718955</v>
      </c>
      <c r="R13" s="22"/>
      <c r="S13" s="22">
        <v>42801602.327139601</v>
      </c>
      <c r="T13" s="22"/>
      <c r="U13" s="22"/>
      <c r="V13" s="22"/>
      <c r="W13" s="22"/>
      <c r="X13" s="22"/>
      <c r="Y13" s="22"/>
      <c r="Z13" s="22"/>
      <c r="AA13" s="22"/>
      <c r="AB13" s="22"/>
      <c r="AC13" s="22"/>
      <c r="AD13" s="22"/>
      <c r="AE13" s="22"/>
      <c r="AF13" s="3"/>
      <c r="AG13" s="3"/>
      <c r="AH13" s="21" t="s">
        <v>493</v>
      </c>
    </row>
    <row r="14" spans="1:34" x14ac:dyDescent="0.25">
      <c r="A14" s="25" t="str" cm="1">
        <f t="array" ref="A14">_xlfn.IFS(OR(H14={"Associated gas","Aviation gasoline","Catalyst coke","Coal","Crude oil","Distillate","Gasoline","Jet fuel","Kerosene","LPG","Lubricants","Natural gas","Other petroleum products","Petroleum coke","Petroleum feedstocks","Process gas","Propane","Residual fuel oil","Waste oil"}),"Fossil Fuel",OR(H14={"Alternative Jet Fuel","Biodiesel","Biomass","Biomass waste fuel","Biomethane","Digester gas","Ethanol","Landfill gas","Renewable Diesel","Wood (wet)"}),"Biofuel",OR(H14={"MSW","Refinery gas","Tires"}),"Partially Biogenic")</f>
        <v>Fossil Fuel</v>
      </c>
      <c r="B14" s="20" t="s">
        <v>466</v>
      </c>
      <c r="C14" s="20" t="s">
        <v>140</v>
      </c>
      <c r="D14" s="20" t="s">
        <v>467</v>
      </c>
      <c r="E14" s="20" t="s">
        <v>492</v>
      </c>
      <c r="F14" s="20" t="s">
        <v>38</v>
      </c>
      <c r="G14" s="20" t="s">
        <v>39</v>
      </c>
      <c r="H14" s="20" t="s">
        <v>124</v>
      </c>
      <c r="I14" s="21" t="s">
        <v>48</v>
      </c>
      <c r="J14" s="22">
        <v>1363302670.45348</v>
      </c>
      <c r="K14" s="22">
        <v>1032239514.63318</v>
      </c>
      <c r="L14" s="22">
        <v>1231319493.21839</v>
      </c>
      <c r="M14" s="22">
        <v>846077401.64920294</v>
      </c>
      <c r="N14" s="22">
        <v>1021400193.3261</v>
      </c>
      <c r="O14" s="22">
        <v>1269908764.1201799</v>
      </c>
      <c r="P14" s="22">
        <v>1415347708.24951</v>
      </c>
      <c r="Q14" s="22">
        <v>1554059076.9360299</v>
      </c>
      <c r="R14" s="22">
        <v>1570197842.71229</v>
      </c>
      <c r="S14" s="22">
        <v>1512192642.85537</v>
      </c>
      <c r="T14" s="22">
        <v>1664185784.7990999</v>
      </c>
      <c r="U14" s="22">
        <v>1222681181.6224201</v>
      </c>
      <c r="V14" s="22">
        <v>1116922088.6110101</v>
      </c>
      <c r="W14" s="22">
        <v>829845000</v>
      </c>
      <c r="X14" s="22">
        <v>565732000</v>
      </c>
      <c r="Y14" s="22">
        <v>779315000</v>
      </c>
      <c r="Z14" s="22">
        <v>978841000</v>
      </c>
      <c r="AA14" s="22">
        <v>1109462000</v>
      </c>
      <c r="AB14" s="22">
        <v>1151014000</v>
      </c>
      <c r="AC14" s="22">
        <v>1234609000</v>
      </c>
      <c r="AD14" s="22">
        <v>845371000</v>
      </c>
      <c r="AE14" s="22">
        <v>845371000</v>
      </c>
      <c r="AF14" s="3">
        <v>845371000</v>
      </c>
      <c r="AG14" s="3">
        <v>845371000</v>
      </c>
      <c r="AH14" s="21" t="s">
        <v>494</v>
      </c>
    </row>
  </sheetData>
  <phoneticPr fontId="2" type="noConversion"/>
  <conditionalFormatting sqref="AH5:AH14">
    <cfRule type="duplicateValues" dxfId="0" priority="13"/>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38E7C-32E8-4A74-B684-37A605CB671D}">
  <sheetPr>
    <tabColor theme="4" tint="0.59999389629810485"/>
  </sheetPr>
  <dimension ref="A1:AH14"/>
  <sheetViews>
    <sheetView zoomScaleNormal="100" workbookViewId="0"/>
  </sheetViews>
  <sheetFormatPr defaultRowHeight="15" x14ac:dyDescent="0.25"/>
  <cols>
    <col min="1" max="1" width="19.7109375" customWidth="1"/>
    <col min="2" max="2" width="13.5703125" customWidth="1"/>
    <col min="3" max="4" width="18.7109375" bestFit="1" customWidth="1"/>
    <col min="5" max="5" width="31.5703125" bestFit="1" customWidth="1"/>
    <col min="6" max="6" width="18.7109375" bestFit="1" customWidth="1"/>
    <col min="7" max="8" width="19.5703125" bestFit="1" customWidth="1"/>
    <col min="9" max="9" width="11.42578125" customWidth="1"/>
    <col min="10" max="33" width="11" customWidth="1"/>
    <col min="34" max="34" width="22.85546875" customWidth="1"/>
    <col min="36" max="36" width="12.42578125" bestFit="1" customWidth="1"/>
  </cols>
  <sheetData>
    <row r="1" spans="1:34" x14ac:dyDescent="0.25">
      <c r="A1" s="82" t="str">
        <f>'Included Fuel Quantity'!A1</f>
        <v>2025 Edition: 2000 to 2023 - Last updated on 11/4/2025</v>
      </c>
      <c r="B1" s="83"/>
      <c r="C1" s="83"/>
      <c r="D1" s="83"/>
      <c r="E1" s="83"/>
      <c r="F1" s="83"/>
      <c r="G1" s="83"/>
      <c r="H1" s="83"/>
    </row>
    <row r="2" spans="1:34" x14ac:dyDescent="0.25">
      <c r="A2" s="82" t="s">
        <v>523</v>
      </c>
      <c r="B2" s="83"/>
      <c r="C2" s="83"/>
      <c r="D2" s="83"/>
      <c r="E2" s="83"/>
      <c r="F2" s="83"/>
      <c r="G2" s="83"/>
      <c r="H2" s="83"/>
      <c r="I2" s="80"/>
      <c r="J2" s="81"/>
      <c r="K2" s="81"/>
      <c r="L2" s="81"/>
      <c r="M2" s="81"/>
      <c r="N2" s="81"/>
      <c r="O2" s="81"/>
      <c r="P2" s="81"/>
      <c r="Q2" s="81"/>
      <c r="R2" s="81"/>
      <c r="S2" s="81"/>
      <c r="T2" s="81"/>
      <c r="U2" s="81"/>
      <c r="V2" s="81"/>
      <c r="W2" s="81"/>
      <c r="X2" s="81"/>
      <c r="Y2" s="81"/>
      <c r="Z2" s="81"/>
      <c r="AA2" s="81"/>
      <c r="AB2" s="81"/>
      <c r="AC2" s="81"/>
      <c r="AD2" s="81"/>
      <c r="AE2" s="81"/>
      <c r="AF2" s="81"/>
      <c r="AG2" s="81"/>
    </row>
    <row r="3" spans="1:34" x14ac:dyDescent="0.25">
      <c r="A3" s="82"/>
      <c r="B3" s="83"/>
      <c r="C3" s="83"/>
      <c r="D3" s="83"/>
      <c r="E3" s="83"/>
      <c r="F3" s="83"/>
      <c r="G3" s="83"/>
      <c r="H3" s="83"/>
      <c r="I3" s="80" t="s">
        <v>478</v>
      </c>
      <c r="J3" s="81">
        <f>SUBTOTAL(9,ExcludedHeat2025ed[2000])</f>
        <v>642344614965632</v>
      </c>
      <c r="K3" s="81">
        <f>SUBTOTAL(9,ExcludedHeat2025ed[2001])</f>
        <v>569543671277630.63</v>
      </c>
      <c r="L3" s="81">
        <f>SUBTOTAL(9,ExcludedHeat2025ed[2002])</f>
        <v>626735899826594.63</v>
      </c>
      <c r="M3" s="81">
        <f>SUBTOTAL(9,ExcludedHeat2025ed[2003])</f>
        <v>555115446097318.25</v>
      </c>
      <c r="N3" s="81">
        <f>SUBTOTAL(9,ExcludedHeat2025ed[2004])</f>
        <v>605225617294524.38</v>
      </c>
      <c r="O3" s="81">
        <f>SUBTOTAL(9,ExcludedHeat2025ed[2005])</f>
        <v>635774650527334.13</v>
      </c>
      <c r="P3" s="81">
        <f>SUBTOTAL(9,ExcludedHeat2025ed[2006])</f>
        <v>663642783109776.63</v>
      </c>
      <c r="Q3" s="81">
        <f>SUBTOTAL(9,ExcludedHeat2025ed[2007])</f>
        <v>668948478137048</v>
      </c>
      <c r="R3" s="81">
        <f>SUBTOTAL(9,ExcludedHeat2025ed[2008])</f>
        <v>666892909184631</v>
      </c>
      <c r="S3" s="81">
        <f>SUBTOTAL(9,ExcludedHeat2025ed[2009])</f>
        <v>609531687255398.75</v>
      </c>
      <c r="T3" s="81">
        <f>SUBTOTAL(9,ExcludedHeat2025ed[2010])</f>
        <v>666806834501386.63</v>
      </c>
      <c r="U3" s="81">
        <f>SUBTOTAL(9,ExcludedHeat2025ed[2011])</f>
        <v>603970354637132.88</v>
      </c>
      <c r="V3" s="81">
        <f>SUBTOTAL(9,ExcludedHeat2025ed[2012])</f>
        <v>598208110670943</v>
      </c>
      <c r="W3" s="81">
        <f>SUBTOTAL(9,ExcludedHeat2025ed[2013])</f>
        <v>553608090601961.13</v>
      </c>
      <c r="X3" s="81">
        <f>SUBTOTAL(9,ExcludedHeat2025ed[2014])</f>
        <v>518185575075340.88</v>
      </c>
      <c r="Y3" s="81">
        <f>SUBTOTAL(9,ExcludedHeat2025ed[2015])</f>
        <v>610007970842345.63</v>
      </c>
      <c r="Z3" s="81">
        <f>SUBTOTAL(9,ExcludedHeat2025ed[2016])</f>
        <v>654642859460578.25</v>
      </c>
      <c r="AA3" s="81">
        <f>SUBTOTAL(9,ExcludedHeat2025ed[2017])</f>
        <v>698716907681603.13</v>
      </c>
      <c r="AB3" s="81">
        <f>SUBTOTAL(9,ExcludedHeat2025ed[2018])</f>
        <v>707956658623179.75</v>
      </c>
      <c r="AC3" s="81">
        <f>SUBTOTAL(9,ExcludedHeat2025ed[2019])</f>
        <v>729569548992724.88</v>
      </c>
      <c r="AD3" s="81">
        <f>SUBTOTAL(9,ExcludedHeat2025ed[2020])</f>
        <v>443890836657883.81</v>
      </c>
      <c r="AE3" s="81">
        <f>SUBTOTAL(9,ExcludedHeat2025ed[2021])</f>
        <v>512446405135189.25</v>
      </c>
      <c r="AF3" s="81">
        <f>SUBTOTAL(9,ExcludedHeat2025ed[2022])</f>
        <v>560564268813160.38</v>
      </c>
      <c r="AG3" s="81">
        <f>SUBTOTAL(9,ExcludedHeat2025ed[2023])</f>
        <v>612176685543609.63</v>
      </c>
    </row>
    <row r="4" spans="1:34" ht="27" customHeight="1" x14ac:dyDescent="0.25">
      <c r="A4" s="84" t="s">
        <v>2</v>
      </c>
      <c r="B4" s="85" t="s">
        <v>3</v>
      </c>
      <c r="C4" s="86" t="s">
        <v>4</v>
      </c>
      <c r="D4" s="86" t="s">
        <v>5</v>
      </c>
      <c r="E4" s="86" t="s">
        <v>6</v>
      </c>
      <c r="F4" s="86" t="s">
        <v>7</v>
      </c>
      <c r="G4" s="86" t="s">
        <v>8</v>
      </c>
      <c r="H4" s="86" t="s">
        <v>9</v>
      </c>
      <c r="I4" s="87" t="s">
        <v>10</v>
      </c>
      <c r="J4" s="88" t="s">
        <v>11</v>
      </c>
      <c r="K4" s="88" t="s">
        <v>12</v>
      </c>
      <c r="L4" s="88" t="s">
        <v>13</v>
      </c>
      <c r="M4" s="88" t="s">
        <v>14</v>
      </c>
      <c r="N4" s="88" t="s">
        <v>15</v>
      </c>
      <c r="O4" s="88" t="s">
        <v>16</v>
      </c>
      <c r="P4" s="88" t="s">
        <v>17</v>
      </c>
      <c r="Q4" s="88" t="s">
        <v>18</v>
      </c>
      <c r="R4" s="88" t="s">
        <v>19</v>
      </c>
      <c r="S4" s="88" t="s">
        <v>20</v>
      </c>
      <c r="T4" s="88" t="s">
        <v>21</v>
      </c>
      <c r="U4" s="88" t="s">
        <v>22</v>
      </c>
      <c r="V4" s="88" t="s">
        <v>23</v>
      </c>
      <c r="W4" s="88" t="s">
        <v>24</v>
      </c>
      <c r="X4" s="88" t="s">
        <v>25</v>
      </c>
      <c r="Y4" s="88" t="s">
        <v>26</v>
      </c>
      <c r="Z4" s="88" t="s">
        <v>27</v>
      </c>
      <c r="AA4" s="88" t="s">
        <v>28</v>
      </c>
      <c r="AB4" s="88" t="s">
        <v>29</v>
      </c>
      <c r="AC4" s="88" t="s">
        <v>30</v>
      </c>
      <c r="AD4" s="88" t="s">
        <v>31</v>
      </c>
      <c r="AE4" s="88" t="s">
        <v>32</v>
      </c>
      <c r="AF4" s="88" t="s">
        <v>495</v>
      </c>
      <c r="AG4" s="88" t="s">
        <v>515</v>
      </c>
      <c r="AH4" s="89" t="s">
        <v>33</v>
      </c>
    </row>
    <row r="5" spans="1:34" x14ac:dyDescent="0.25">
      <c r="A5" s="90" t="str" cm="1">
        <f t="array" ref="A5">_xlfn.IFS(OR(H5={"Associated gas","Aviation gasoline","Catalyst coke","Coal","Crude oil","Distillate","Gasoline","Jet fuel","Kerosene","LPG","Lubricants","Natural gas","Other petroleum products","Petroleum coke","Petroleum feedstocks","Process gas","Propane","Residual fuel oil","Waste oil"}),"Fossil Fuel",OR(H5={"Alternative Jet Fuel","Biodiesel","Biomass","Biomass waste fuel","Biomethane","Digester gas","Ethanol","Landfill gas","Renewable Diesel","Wood (wet)"}),"Biofuel",OR(H5={"MSW","Refinery gas","Tires"}),"Partially Biogenic")</f>
        <v>Fossil Fuel</v>
      </c>
      <c r="B5" s="77" t="s">
        <v>483</v>
      </c>
      <c r="C5" s="77" t="s">
        <v>481</v>
      </c>
      <c r="D5" s="77" t="s">
        <v>46</v>
      </c>
      <c r="E5" s="77" t="s">
        <v>46</v>
      </c>
      <c r="F5" s="77" t="s">
        <v>38</v>
      </c>
      <c r="G5" s="77" t="s">
        <v>39</v>
      </c>
      <c r="H5" s="77" t="s">
        <v>407</v>
      </c>
      <c r="I5" s="74" t="s">
        <v>479</v>
      </c>
      <c r="J5" s="75">
        <v>7141167999.9995232</v>
      </c>
      <c r="K5" s="75">
        <v>7141167999.9995232</v>
      </c>
      <c r="L5" s="75">
        <v>7141167999.9995232</v>
      </c>
      <c r="M5" s="75">
        <v>7141167999.9995232</v>
      </c>
      <c r="N5" s="75">
        <v>7141167999.9995232</v>
      </c>
      <c r="O5" s="75">
        <v>7141167999.9995232</v>
      </c>
      <c r="P5" s="75">
        <v>7141167999.9995232</v>
      </c>
      <c r="Q5" s="75">
        <v>7141167999.9995232</v>
      </c>
      <c r="R5" s="75">
        <v>7141167999.9995232</v>
      </c>
      <c r="S5" s="75">
        <v>7141167999.9995232</v>
      </c>
      <c r="T5" s="75">
        <v>7141167999.9995232</v>
      </c>
      <c r="U5" s="75">
        <v>11186183999.998569</v>
      </c>
      <c r="V5" s="75">
        <v>5539200000</v>
      </c>
      <c r="W5" s="75">
        <v>4698120000</v>
      </c>
      <c r="X5" s="75">
        <v>4322741999.9992847</v>
      </c>
      <c r="Y5" s="75">
        <v>3754419719.9964523</v>
      </c>
      <c r="Z5" s="75">
        <v>3034405200.0010014</v>
      </c>
      <c r="AA5" s="75">
        <v>3532975200.0045776</v>
      </c>
      <c r="AB5" s="75">
        <v>5094339599.9979973</v>
      </c>
      <c r="AC5" s="75">
        <v>3221263199.9945641</v>
      </c>
      <c r="AD5" s="75">
        <v>3077419199.9995708</v>
      </c>
      <c r="AE5" s="75">
        <v>2166593999.9985695</v>
      </c>
      <c r="AF5" s="75">
        <v>3321463200.0052929</v>
      </c>
      <c r="AG5" s="75">
        <v>1083675600.0065804</v>
      </c>
      <c r="AH5" s="76" t="s">
        <v>513</v>
      </c>
    </row>
    <row r="6" spans="1:34" x14ac:dyDescent="0.25">
      <c r="A6" s="91" t="str" cm="1">
        <f t="array" ref="A6">_xlfn.IFS(OR(H6={"Associated gas","Aviation gasoline","Catalyst coke","Coal","Crude oil","Distillate","Gasoline","Jet fuel","Kerosene","LPG","Lubricants","Natural gas","Other petroleum products","Petroleum coke","Petroleum feedstocks","Process gas","Propane","Residual fuel oil","Waste oil"}),"Fossil Fuel",OR(H6={"Alternative Jet Fuel","Biodiesel","Biomass","Biomass waste fuel","Biomethane","Digester gas","Ethanol","Landfill gas","Renewable Diesel","Wood (wet)"}),"Biofuel",OR(H6={"MSW","Refinery gas","Tires"}),"Partially Biogenic")</f>
        <v>Fossil Fuel</v>
      </c>
      <c r="B6" s="78" t="s">
        <v>480</v>
      </c>
      <c r="C6" s="78" t="s">
        <v>481</v>
      </c>
      <c r="D6" s="78" t="s">
        <v>46</v>
      </c>
      <c r="E6" s="78" t="s">
        <v>46</v>
      </c>
      <c r="F6" s="78" t="s">
        <v>38</v>
      </c>
      <c r="G6" s="78" t="s">
        <v>39</v>
      </c>
      <c r="H6" s="78" t="s">
        <v>50</v>
      </c>
      <c r="I6" s="6" t="s">
        <v>479</v>
      </c>
      <c r="J6" s="5">
        <v>965172000000</v>
      </c>
      <c r="K6" s="5">
        <v>3913128000000</v>
      </c>
      <c r="L6" s="5">
        <v>6560244000000</v>
      </c>
      <c r="M6" s="5">
        <v>6693414000000</v>
      </c>
      <c r="N6" s="5">
        <v>7341324000000</v>
      </c>
      <c r="O6" s="5">
        <v>1339980000000</v>
      </c>
      <c r="P6" s="5">
        <v>1473978000000</v>
      </c>
      <c r="Q6" s="5">
        <v>1611840000000</v>
      </c>
      <c r="R6" s="5">
        <v>1237860000000</v>
      </c>
      <c r="S6" s="5">
        <v>1921788000000</v>
      </c>
      <c r="T6" s="5">
        <v>7004190000000</v>
      </c>
      <c r="U6" s="5">
        <v>5012022000000</v>
      </c>
      <c r="V6" s="5">
        <v>5098817428610.1318</v>
      </c>
      <c r="W6" s="5">
        <v>5988215782537.2305</v>
      </c>
      <c r="X6" s="5">
        <v>1645183803321.6001</v>
      </c>
      <c r="Y6" s="5">
        <v>4325953538662.7998</v>
      </c>
      <c r="Z6" s="5">
        <v>2099418513768</v>
      </c>
      <c r="AA6" s="5">
        <v>2441948791938</v>
      </c>
      <c r="AB6" s="5">
        <v>3121361147106</v>
      </c>
      <c r="AC6" s="5">
        <v>3999747274200.0005</v>
      </c>
      <c r="AD6" s="5">
        <v>4554009287400</v>
      </c>
      <c r="AE6" s="5">
        <v>4203756303600</v>
      </c>
      <c r="AF6" s="5">
        <v>4208747542800</v>
      </c>
      <c r="AG6" s="5">
        <v>5662304413200</v>
      </c>
      <c r="AH6" s="7" t="s">
        <v>482</v>
      </c>
    </row>
    <row r="7" spans="1:34" x14ac:dyDescent="0.25">
      <c r="A7" s="91" t="str" cm="1">
        <f t="array" ref="A7">_xlfn.IFS(OR(H7={"Associated gas","Aviation gasoline","Catalyst coke","Coal","Crude oil","Distillate","Gasoline","Jet fuel","Kerosene","LPG","Lubricants","Natural gas","Other petroleum products","Petroleum coke","Petroleum feedstocks","Process gas","Propane","Residual fuel oil","Waste oil"}),"Fossil Fuel",OR(H7={"Alternative Jet Fuel","Biodiesel","Biomass","Biomass waste fuel","Biomethane","Digester gas","Ethanol","Landfill gas","Renewable Diesel","Wood (wet)"}),"Biofuel",OR(H7={"MSW","Refinery gas","Tires"}),"Partially Biogenic")</f>
        <v>Fossil Fuel</v>
      </c>
      <c r="B7" s="79" t="s">
        <v>483</v>
      </c>
      <c r="C7" s="79" t="s">
        <v>481</v>
      </c>
      <c r="D7" s="79" t="s">
        <v>46</v>
      </c>
      <c r="E7" s="79" t="s">
        <v>46</v>
      </c>
      <c r="F7" s="79" t="s">
        <v>38</v>
      </c>
      <c r="G7" s="79" t="s">
        <v>39</v>
      </c>
      <c r="H7" s="79" t="s">
        <v>72</v>
      </c>
      <c r="I7" s="6" t="s">
        <v>479</v>
      </c>
      <c r="J7" s="5">
        <v>48006534653940.313</v>
      </c>
      <c r="K7" s="5">
        <v>52258356069291.555</v>
      </c>
      <c r="L7" s="5">
        <v>46748342602458.82</v>
      </c>
      <c r="M7" s="5">
        <v>47030351165721.914</v>
      </c>
      <c r="N7" s="5">
        <v>48397008049227.672</v>
      </c>
      <c r="O7" s="5">
        <v>41216636169221.234</v>
      </c>
      <c r="P7" s="5">
        <v>37181744417918.531</v>
      </c>
      <c r="Q7" s="5">
        <v>36704499157011.75</v>
      </c>
      <c r="R7" s="5">
        <v>36921428821060.289</v>
      </c>
      <c r="S7" s="5">
        <v>31780195783110.059</v>
      </c>
      <c r="T7" s="5">
        <v>28439478956762.652</v>
      </c>
      <c r="U7" s="5">
        <v>25352266545000</v>
      </c>
      <c r="V7" s="5">
        <v>23947040340000</v>
      </c>
      <c r="W7" s="5">
        <v>23348397690000</v>
      </c>
      <c r="X7" s="5">
        <v>27667189288800.004</v>
      </c>
      <c r="Y7" s="5">
        <v>28519962717150</v>
      </c>
      <c r="Z7" s="5">
        <v>26196053792445</v>
      </c>
      <c r="AA7" s="5">
        <v>24884145128520</v>
      </c>
      <c r="AB7" s="5">
        <v>24630525782550</v>
      </c>
      <c r="AC7" s="5">
        <v>24459345773100.004</v>
      </c>
      <c r="AD7" s="5">
        <v>23826596391000</v>
      </c>
      <c r="AE7" s="5">
        <v>25793138701125</v>
      </c>
      <c r="AF7" s="5">
        <v>27346591629000</v>
      </c>
      <c r="AG7" s="5">
        <v>26527649054849.992</v>
      </c>
      <c r="AH7" s="7" t="s">
        <v>484</v>
      </c>
    </row>
    <row r="8" spans="1:34" x14ac:dyDescent="0.25">
      <c r="A8" s="91" t="str" cm="1">
        <f t="array" ref="A8">_xlfn.IFS(OR(H8={"Associated gas","Aviation gasoline","Catalyst coke","Coal","Crude oil","Distillate","Gasoline","Jet fuel","Kerosene","LPG","Lubricants","Natural gas","Other petroleum products","Petroleum coke","Petroleum feedstocks","Process gas","Propane","Residual fuel oil","Waste oil"}),"Fossil Fuel",OR(H8={"Alternative Jet Fuel","Biodiesel","Biomass","Biomass waste fuel","Biomethane","Digester gas","Ethanol","Landfill gas","Renewable Diesel","Wood (wet)"}),"Biofuel",OR(H8={"MSW","Refinery gas","Tires"}),"Partially Biogenic")</f>
        <v>Fossil Fuel</v>
      </c>
      <c r="B8" s="78" t="s">
        <v>412</v>
      </c>
      <c r="C8" s="78" t="s">
        <v>481</v>
      </c>
      <c r="D8" s="78" t="s">
        <v>46</v>
      </c>
      <c r="E8" s="78" t="s">
        <v>46</v>
      </c>
      <c r="F8" s="78" t="s">
        <v>38</v>
      </c>
      <c r="G8" s="78" t="s">
        <v>39</v>
      </c>
      <c r="H8" s="78" t="s">
        <v>124</v>
      </c>
      <c r="I8" s="6" t="s">
        <v>479</v>
      </c>
      <c r="J8" s="5" t="s">
        <v>519</v>
      </c>
      <c r="K8" s="5">
        <v>23550000000</v>
      </c>
      <c r="L8" s="5" t="s">
        <v>519</v>
      </c>
      <c r="M8" s="5">
        <v>174300000000</v>
      </c>
      <c r="N8" s="5" t="s">
        <v>519</v>
      </c>
      <c r="O8" s="5">
        <v>80850000000</v>
      </c>
      <c r="P8" s="5">
        <v>58500000000</v>
      </c>
      <c r="Q8" s="5">
        <v>269850000000</v>
      </c>
      <c r="R8" s="5">
        <v>111600000000</v>
      </c>
      <c r="S8" s="5">
        <v>93150000000</v>
      </c>
      <c r="T8" s="5">
        <v>89250000000</v>
      </c>
      <c r="U8" s="5">
        <v>49800000000</v>
      </c>
      <c r="V8" s="5" t="s">
        <v>519</v>
      </c>
      <c r="W8" s="5" t="s">
        <v>519</v>
      </c>
      <c r="X8" s="5" t="s">
        <v>519</v>
      </c>
      <c r="Y8" s="5" t="s">
        <v>519</v>
      </c>
      <c r="Z8" s="5" t="s">
        <v>519</v>
      </c>
      <c r="AA8" s="5" t="s">
        <v>519</v>
      </c>
      <c r="AB8" s="5" t="s">
        <v>519</v>
      </c>
      <c r="AC8" s="5" t="s">
        <v>519</v>
      </c>
      <c r="AD8" s="5" t="s">
        <v>519</v>
      </c>
      <c r="AE8" s="5" t="s">
        <v>519</v>
      </c>
      <c r="AF8" s="5" t="s">
        <v>519</v>
      </c>
      <c r="AG8" s="5">
        <v>25558350000</v>
      </c>
      <c r="AH8" s="7" t="s">
        <v>485</v>
      </c>
    </row>
    <row r="9" spans="1:34" x14ac:dyDescent="0.25">
      <c r="A9" s="91" t="str" cm="1">
        <f t="array" ref="A9">_xlfn.IFS(OR(H9={"Associated gas","Aviation gasoline","Catalyst coke","Coal","Crude oil","Distillate","Gasoline","Jet fuel","Kerosene","LPG","Lubricants","Natural gas","Other petroleum products","Petroleum coke","Petroleum feedstocks","Process gas","Propane","Residual fuel oil","Waste oil"}),"Fossil Fuel",OR(H9={"Alternative Jet Fuel","Biodiesel","Biomass","Biomass waste fuel","Biomethane","Digester gas","Ethanol","Landfill gas","Renewable Diesel","Wood (wet)"}),"Biofuel",OR(H9={"MSW","Refinery gas","Tires"}),"Partially Biogenic")</f>
        <v>Biofuel</v>
      </c>
      <c r="B9" s="79" t="s">
        <v>401</v>
      </c>
      <c r="C9" s="79" t="s">
        <v>140</v>
      </c>
      <c r="D9" s="79" t="s">
        <v>402</v>
      </c>
      <c r="E9" s="79" t="s">
        <v>403</v>
      </c>
      <c r="F9" s="79" t="s">
        <v>471</v>
      </c>
      <c r="G9" s="79" t="s">
        <v>39</v>
      </c>
      <c r="H9" s="79" t="s">
        <v>502</v>
      </c>
      <c r="I9" s="6" t="s">
        <v>479</v>
      </c>
      <c r="J9" s="5" t="s">
        <v>519</v>
      </c>
      <c r="K9" s="5" t="s">
        <v>519</v>
      </c>
      <c r="L9" s="5" t="s">
        <v>519</v>
      </c>
      <c r="M9" s="5" t="s">
        <v>519</v>
      </c>
      <c r="N9" s="5" t="s">
        <v>519</v>
      </c>
      <c r="O9" s="5" t="s">
        <v>519</v>
      </c>
      <c r="P9" s="5" t="s">
        <v>519</v>
      </c>
      <c r="Q9" s="5" t="s">
        <v>519</v>
      </c>
      <c r="R9" s="5" t="s">
        <v>519</v>
      </c>
      <c r="S9" s="5" t="s">
        <v>519</v>
      </c>
      <c r="T9" s="5" t="s">
        <v>519</v>
      </c>
      <c r="U9" s="5" t="s">
        <v>519</v>
      </c>
      <c r="V9" s="5" t="s">
        <v>519</v>
      </c>
      <c r="W9" s="5" t="s">
        <v>519</v>
      </c>
      <c r="X9" s="5" t="s">
        <v>519</v>
      </c>
      <c r="Y9" s="5" t="s">
        <v>519</v>
      </c>
      <c r="Z9" s="5" t="s">
        <v>519</v>
      </c>
      <c r="AA9" s="5" t="s">
        <v>519</v>
      </c>
      <c r="AB9" s="5" t="s">
        <v>519</v>
      </c>
      <c r="AC9" s="5">
        <v>109204321998.27763</v>
      </c>
      <c r="AD9" s="5">
        <v>285811858919.59595</v>
      </c>
      <c r="AE9" s="5">
        <v>552573714650.32385</v>
      </c>
      <c r="AF9" s="5">
        <v>735807250941.23438</v>
      </c>
      <c r="AG9" s="5">
        <v>1391882747817.7332</v>
      </c>
      <c r="AH9" s="7" t="s">
        <v>486</v>
      </c>
    </row>
    <row r="10" spans="1:34" x14ac:dyDescent="0.25">
      <c r="A10" s="91" t="str" cm="1">
        <f t="array" ref="A10">_xlfn.IFS(OR(H10={"Associated gas","Aviation gasoline","Catalyst coke","Coal","Crude oil","Distillate","Gasoline","Jet fuel","Kerosene","LPG","Lubricants","Natural gas","Other petroleum products","Petroleum coke","Petroleum feedstocks","Process gas","Propane","Residual fuel oil","Waste oil"}),"Fossil Fuel",OR(H10={"Alternative Jet Fuel","Biodiesel","Biomass","Biomass waste fuel","Biomethane","Digester gas","Ethanol","Landfill gas","Renewable Diesel","Wood (wet)"}),"Biofuel",OR(H10={"MSW","Refinery gas","Tires"}),"Partially Biogenic")</f>
        <v>Fossil Fuel</v>
      </c>
      <c r="B10" s="79" t="s">
        <v>401</v>
      </c>
      <c r="C10" s="79" t="s">
        <v>140</v>
      </c>
      <c r="D10" s="79" t="s">
        <v>402</v>
      </c>
      <c r="E10" s="79" t="s">
        <v>403</v>
      </c>
      <c r="F10" s="79" t="s">
        <v>471</v>
      </c>
      <c r="G10" s="79" t="s">
        <v>39</v>
      </c>
      <c r="H10" s="79" t="s">
        <v>72</v>
      </c>
      <c r="I10" s="6" t="s">
        <v>479</v>
      </c>
      <c r="J10" s="5">
        <v>205928898815355.97</v>
      </c>
      <c r="K10" s="5">
        <v>193258759668634.91</v>
      </c>
      <c r="L10" s="5">
        <v>216820282305755.5</v>
      </c>
      <c r="M10" s="5">
        <v>214320488220316.5</v>
      </c>
      <c r="N10" s="5">
        <v>225139435913130.28</v>
      </c>
      <c r="O10" s="5">
        <v>220569842832363.28</v>
      </c>
      <c r="P10" s="5">
        <v>224751660944868.91</v>
      </c>
      <c r="Q10" s="5">
        <v>217591745226884.84</v>
      </c>
      <c r="R10" s="5">
        <v>206900290566237.72</v>
      </c>
      <c r="S10" s="5">
        <v>179799585586106.66</v>
      </c>
      <c r="T10" s="5">
        <v>199282427316833.44</v>
      </c>
      <c r="U10" s="5">
        <v>196810314867257.06</v>
      </c>
      <c r="V10" s="5">
        <v>203636368348943.47</v>
      </c>
      <c r="W10" s="5">
        <v>199148477770341.03</v>
      </c>
      <c r="X10" s="5">
        <v>197089975851891.59</v>
      </c>
      <c r="Y10" s="5">
        <v>218731877651971.69</v>
      </c>
      <c r="Z10" s="5">
        <v>224063647286019.84</v>
      </c>
      <c r="AA10" s="5">
        <v>233390896240225.63</v>
      </c>
      <c r="AB10" s="5">
        <v>237668210232188.44</v>
      </c>
      <c r="AC10" s="5">
        <v>246724165180039.5</v>
      </c>
      <c r="AD10" s="5">
        <v>150478770644651.97</v>
      </c>
      <c r="AE10" s="5">
        <v>198569143184174.44</v>
      </c>
      <c r="AF10" s="5">
        <v>212784498781484.25</v>
      </c>
      <c r="AG10" s="5">
        <v>224867983577352.19</v>
      </c>
      <c r="AH10" s="7" t="s">
        <v>487</v>
      </c>
    </row>
    <row r="11" spans="1:34" x14ac:dyDescent="0.25">
      <c r="A11" s="91" t="str" cm="1">
        <f t="array" ref="A11">_xlfn.IFS(OR(H11={"Associated gas","Aviation gasoline","Catalyst coke","Coal","Crude oil","Distillate","Gasoline","Jet fuel","Kerosene","LPG","Lubricants","Natural gas","Other petroleum products","Petroleum coke","Petroleum feedstocks","Process gas","Propane","Residual fuel oil","Waste oil"}),"Fossil Fuel",OR(H11={"Alternative Jet Fuel","Biodiesel","Biomass","Biomass waste fuel","Biomethane","Digester gas","Ethanol","Landfill gas","Renewable Diesel","Wood (wet)"}),"Biofuel",OR(H11={"MSW","Refinery gas","Tires"}),"Partially Biogenic")</f>
        <v>Biofuel</v>
      </c>
      <c r="B11" s="78" t="s">
        <v>488</v>
      </c>
      <c r="C11" s="78" t="s">
        <v>140</v>
      </c>
      <c r="D11" s="78" t="s">
        <v>402</v>
      </c>
      <c r="E11" s="78" t="s">
        <v>489</v>
      </c>
      <c r="F11" s="78" t="s">
        <v>38</v>
      </c>
      <c r="G11" s="78" t="s">
        <v>39</v>
      </c>
      <c r="H11" s="78" t="s">
        <v>502</v>
      </c>
      <c r="I11" s="9" t="s">
        <v>479</v>
      </c>
      <c r="J11" s="5" t="s">
        <v>519</v>
      </c>
      <c r="K11" s="5" t="s">
        <v>519</v>
      </c>
      <c r="L11" s="5" t="s">
        <v>519</v>
      </c>
      <c r="M11" s="5" t="s">
        <v>519</v>
      </c>
      <c r="N11" s="5" t="s">
        <v>519</v>
      </c>
      <c r="O11" s="5" t="s">
        <v>519</v>
      </c>
      <c r="P11" s="5" t="s">
        <v>519</v>
      </c>
      <c r="Q11" s="5" t="s">
        <v>519</v>
      </c>
      <c r="R11" s="5" t="s">
        <v>519</v>
      </c>
      <c r="S11" s="5" t="s">
        <v>519</v>
      </c>
      <c r="T11" s="5" t="s">
        <v>519</v>
      </c>
      <c r="U11" s="5" t="s">
        <v>519</v>
      </c>
      <c r="V11" s="5" t="s">
        <v>519</v>
      </c>
      <c r="W11" s="5" t="s">
        <v>519</v>
      </c>
      <c r="X11" s="5" t="s">
        <v>519</v>
      </c>
      <c r="Y11" s="5" t="s">
        <v>519</v>
      </c>
      <c r="Z11" s="5" t="s">
        <v>519</v>
      </c>
      <c r="AA11" s="5" t="s">
        <v>519</v>
      </c>
      <c r="AB11" s="5" t="s">
        <v>519</v>
      </c>
      <c r="AC11" s="5">
        <v>119047816310.7561</v>
      </c>
      <c r="AD11" s="5">
        <v>261493828100.71152</v>
      </c>
      <c r="AE11" s="5">
        <v>434351542637.55164</v>
      </c>
      <c r="AF11" s="5">
        <v>650204464079.48853</v>
      </c>
      <c r="AG11" s="5">
        <v>1395787277126.4065</v>
      </c>
      <c r="AH11" s="8" t="s">
        <v>490</v>
      </c>
    </row>
    <row r="12" spans="1:34" x14ac:dyDescent="0.25">
      <c r="A12" s="91" t="str" cm="1">
        <f t="array" ref="A12">_xlfn.IFS(OR(H12={"Associated gas","Aviation gasoline","Catalyst coke","Coal","Crude oil","Distillate","Gasoline","Jet fuel","Kerosene","LPG","Lubricants","Natural gas","Other petroleum products","Petroleum coke","Petroleum feedstocks","Process gas","Propane","Residual fuel oil","Waste oil"}),"Fossil Fuel",OR(H12={"Alternative Jet Fuel","Biodiesel","Biomass","Biomass waste fuel","Biomethane","Digester gas","Ethanol","Landfill gas","Renewable Diesel","Wood (wet)"}),"Biofuel",OR(H12={"MSW","Refinery gas","Tires"}),"Partially Biogenic")</f>
        <v>Fossil Fuel</v>
      </c>
      <c r="B12" s="78" t="s">
        <v>488</v>
      </c>
      <c r="C12" s="78" t="s">
        <v>140</v>
      </c>
      <c r="D12" s="78" t="s">
        <v>402</v>
      </c>
      <c r="E12" s="78" t="s">
        <v>489</v>
      </c>
      <c r="F12" s="78" t="s">
        <v>38</v>
      </c>
      <c r="G12" s="78" t="s">
        <v>39</v>
      </c>
      <c r="H12" s="78" t="s">
        <v>72</v>
      </c>
      <c r="I12" s="6" t="s">
        <v>479</v>
      </c>
      <c r="J12" s="5">
        <v>182037363044574.25</v>
      </c>
      <c r="K12" s="5">
        <v>165246809176727.34</v>
      </c>
      <c r="L12" s="5">
        <v>171901965767621.81</v>
      </c>
      <c r="M12" s="5">
        <v>159978141295899.31</v>
      </c>
      <c r="N12" s="5">
        <v>171130679165251.81</v>
      </c>
      <c r="O12" s="5">
        <v>177757265702952.63</v>
      </c>
      <c r="P12" s="5">
        <v>184775115022165</v>
      </c>
      <c r="Q12" s="5">
        <v>179199601552514.44</v>
      </c>
      <c r="R12" s="5">
        <v>186184912222488.94</v>
      </c>
      <c r="S12" s="5">
        <v>163194309168730.66</v>
      </c>
      <c r="T12" s="5">
        <v>182356479339925.44</v>
      </c>
      <c r="U12" s="5">
        <v>193332587797512.56</v>
      </c>
      <c r="V12" s="5">
        <v>197982032061738.41</v>
      </c>
      <c r="W12" s="5">
        <v>200641551239082.84</v>
      </c>
      <c r="X12" s="5">
        <v>206919103389327.72</v>
      </c>
      <c r="Y12" s="5">
        <v>241529172514841.09</v>
      </c>
      <c r="Z12" s="5">
        <v>255454555463145.38</v>
      </c>
      <c r="AA12" s="5">
        <v>271577084545719.53</v>
      </c>
      <c r="AB12" s="5">
        <v>269879367121735.38</v>
      </c>
      <c r="AC12" s="5">
        <v>268963467363876.31</v>
      </c>
      <c r="AD12" s="5">
        <v>137675427228611.52</v>
      </c>
      <c r="AE12" s="5">
        <v>156085625095001.97</v>
      </c>
      <c r="AF12" s="5">
        <v>188029447681655.41</v>
      </c>
      <c r="AG12" s="5">
        <v>225498786447663.31</v>
      </c>
      <c r="AH12" s="7" t="s">
        <v>491</v>
      </c>
    </row>
    <row r="13" spans="1:34" x14ac:dyDescent="0.25">
      <c r="A13" s="91" t="str" cm="1">
        <f t="array" ref="A13">_xlfn.IFS(OR(H13={"Associated gas","Aviation gasoline","Catalyst coke","Coal","Crude oil","Distillate","Gasoline","Jet fuel","Kerosene","LPG","Lubricants","Natural gas","Other petroleum products","Petroleum coke","Petroleum feedstocks","Process gas","Propane","Residual fuel oil","Waste oil"}),"Fossil Fuel",OR(H13={"Alternative Jet Fuel","Biodiesel","Biomass","Biomass waste fuel","Biomethane","Digester gas","Ethanol","Landfill gas","Renewable Diesel","Wood (wet)"}),"Biofuel",OR(H13={"MSW","Refinery gas","Tires"}),"Partially Biogenic")</f>
        <v>Fossil Fuel</v>
      </c>
      <c r="B13" s="79" t="s">
        <v>466</v>
      </c>
      <c r="C13" s="79" t="s">
        <v>140</v>
      </c>
      <c r="D13" s="79" t="s">
        <v>467</v>
      </c>
      <c r="E13" s="79" t="s">
        <v>492</v>
      </c>
      <c r="F13" s="79" t="s">
        <v>38</v>
      </c>
      <c r="G13" s="79" t="s">
        <v>39</v>
      </c>
      <c r="H13" s="79" t="s">
        <v>50</v>
      </c>
      <c r="I13" s="6" t="s">
        <v>479</v>
      </c>
      <c r="J13" s="5">
        <v>904104715740.08594</v>
      </c>
      <c r="K13" s="5" t="s">
        <v>519</v>
      </c>
      <c r="L13" s="5" t="s">
        <v>519</v>
      </c>
      <c r="M13" s="5" t="s">
        <v>519</v>
      </c>
      <c r="N13" s="5" t="s">
        <v>519</v>
      </c>
      <c r="O13" s="5">
        <v>4316620036770.0469</v>
      </c>
      <c r="P13" s="5">
        <v>3092487319397.5264</v>
      </c>
      <c r="Q13" s="5">
        <v>454939492232.15741</v>
      </c>
      <c r="R13" s="5" t="s">
        <v>519</v>
      </c>
      <c r="S13" s="5">
        <v>5906621121145.2588</v>
      </c>
      <c r="T13" s="5" t="s">
        <v>519</v>
      </c>
      <c r="U13" s="5" t="s">
        <v>519</v>
      </c>
      <c r="V13" s="5" t="s">
        <v>519</v>
      </c>
      <c r="W13" s="5" t="s">
        <v>519</v>
      </c>
      <c r="X13" s="5" t="s">
        <v>519</v>
      </c>
      <c r="Y13" s="5" t="s">
        <v>519</v>
      </c>
      <c r="Z13" s="5" t="s">
        <v>519</v>
      </c>
      <c r="AA13" s="5" t="s">
        <v>519</v>
      </c>
      <c r="AB13" s="5" t="s">
        <v>519</v>
      </c>
      <c r="AC13" s="5" t="s">
        <v>519</v>
      </c>
      <c r="AD13" s="5" t="s">
        <v>519</v>
      </c>
      <c r="AE13" s="5" t="s">
        <v>519</v>
      </c>
      <c r="AF13" s="5" t="s">
        <v>519</v>
      </c>
      <c r="AG13" s="5" t="s">
        <v>519</v>
      </c>
      <c r="AH13" s="7" t="s">
        <v>493</v>
      </c>
    </row>
    <row r="14" spans="1:34" x14ac:dyDescent="0.25">
      <c r="A14" s="91" t="str" cm="1">
        <f t="array" ref="A14">_xlfn.IFS(OR(H14={"Associated gas","Aviation gasoline","Catalyst coke","Coal","Crude oil","Distillate","Gasoline","Jet fuel","Kerosene","LPG","Lubricants","Natural gas","Other petroleum products","Petroleum coke","Petroleum feedstocks","Process gas","Propane","Residual fuel oil","Waste oil"}),"Fossil Fuel",OR(H14={"Alternative Jet Fuel","Biodiesel","Biomass","Biomass waste fuel","Biomethane","Digester gas","Ethanol","Landfill gas","Renewable Diesel","Wood (wet)"}),"Biofuel",OR(H14={"MSW","Refinery gas","Tires"}),"Partially Biogenic")</f>
        <v>Fossil Fuel</v>
      </c>
      <c r="B14" s="79" t="s">
        <v>466</v>
      </c>
      <c r="C14" s="79" t="s">
        <v>140</v>
      </c>
      <c r="D14" s="79" t="s">
        <v>467</v>
      </c>
      <c r="E14" s="79" t="s">
        <v>492</v>
      </c>
      <c r="F14" s="79" t="s">
        <v>38</v>
      </c>
      <c r="G14" s="79" t="s">
        <v>39</v>
      </c>
      <c r="H14" s="79" t="s">
        <v>124</v>
      </c>
      <c r="I14" s="6" t="s">
        <v>479</v>
      </c>
      <c r="J14" s="5">
        <v>204495400568021.47</v>
      </c>
      <c r="K14" s="5">
        <v>154835927194976.84</v>
      </c>
      <c r="L14" s="5">
        <v>184697923982758.5</v>
      </c>
      <c r="M14" s="5">
        <v>126911610247380.5</v>
      </c>
      <c r="N14" s="5">
        <v>153210028998914.63</v>
      </c>
      <c r="O14" s="5">
        <v>190486314618026.94</v>
      </c>
      <c r="P14" s="5">
        <v>212302156237426.72</v>
      </c>
      <c r="Q14" s="5">
        <v>233108861540404.75</v>
      </c>
      <c r="R14" s="5">
        <v>235529676406844</v>
      </c>
      <c r="S14" s="5">
        <v>226828896428306.13</v>
      </c>
      <c r="T14" s="5">
        <v>249627867719865.13</v>
      </c>
      <c r="U14" s="5">
        <v>183402177243363.22</v>
      </c>
      <c r="V14" s="5">
        <v>167538313291651</v>
      </c>
      <c r="W14" s="5">
        <v>124476750000000</v>
      </c>
      <c r="X14" s="5">
        <v>84859800000000</v>
      </c>
      <c r="Y14" s="5">
        <v>116897250000000</v>
      </c>
      <c r="Z14" s="5">
        <v>146826150000000</v>
      </c>
      <c r="AA14" s="5">
        <v>166419300000000</v>
      </c>
      <c r="AB14" s="5">
        <v>172652100000000</v>
      </c>
      <c r="AC14" s="5">
        <v>185191350000000</v>
      </c>
      <c r="AD14" s="5">
        <v>126805650000000</v>
      </c>
      <c r="AE14" s="5">
        <v>126805650000000</v>
      </c>
      <c r="AF14" s="5">
        <v>126805650000000</v>
      </c>
      <c r="AG14" s="5">
        <v>126805650000000</v>
      </c>
      <c r="AH14" s="7" t="s">
        <v>494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012c8db01d5d34b4c3cbd047f1d099f">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f1271f925e016e6d9e1001039fd5e5f4"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892A0B-26A6-4DAB-9AD7-EA1C2C5FE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C4AAF8-14A4-40EF-939B-7A187E5F80A2}">
  <ds:schemaRefs>
    <ds:schemaRef ds:uri="http://schemas.microsoft.com/office/2006/metadata/properties"/>
    <ds:schemaRef ds:uri="http://schemas.microsoft.com/office/infopath/2007/PartnerControls"/>
    <ds:schemaRef ds:uri="79b20a9b-5151-480a-b6a5-2526cfd3882f"/>
    <ds:schemaRef ds:uri="d65ee392-50af-4a48-9137-8b228da283fd"/>
  </ds:schemaRefs>
</ds:datastoreItem>
</file>

<file path=customXml/itemProps3.xml><?xml version="1.0" encoding="utf-8"?>
<ds:datastoreItem xmlns:ds="http://schemas.openxmlformats.org/officeDocument/2006/customXml" ds:itemID="{EE238B09-E69B-4F12-B0B4-4A443325BB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Background</vt:lpstr>
      <vt:lpstr>Included Fuel Quantity</vt:lpstr>
      <vt:lpstr>Included Heat Content</vt:lpstr>
      <vt:lpstr>Excluded Fuel Quantity</vt:lpstr>
      <vt:lpstr>Excluded Heat Content</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Sabrin, Samain@ARB</dc:creator>
  <cp:keywords/>
  <dc:description/>
  <cp:lastModifiedBy>Morgan, Blayne@ARB</cp:lastModifiedBy>
  <cp:revision/>
  <dcterms:created xsi:type="dcterms:W3CDTF">2023-11-08T23:08:16Z</dcterms:created>
  <dcterms:modified xsi:type="dcterms:W3CDTF">2025-11-04T00:02:25Z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